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10" windowWidth="19440" windowHeight="11760" activeTab="1"/>
  </bookViews>
  <sheets>
    <sheet name="NAJ pár 2016 " sheetId="5" r:id="rId1"/>
    <sheet name="NAJ klub 2016" sheetId="6" r:id="rId2"/>
  </sheets>
  <calcPr calcId="171027"/>
</workbook>
</file>

<file path=xl/calcChain.xml><?xml version="1.0" encoding="utf-8"?>
<calcChain xmlns="http://schemas.openxmlformats.org/spreadsheetml/2006/main">
  <c r="H81" i="6" l="1"/>
  <c r="J7" i="5"/>
  <c r="H82" i="6"/>
  <c r="H80" i="6"/>
  <c r="H79" i="6"/>
  <c r="H78" i="6"/>
  <c r="H77" i="6"/>
  <c r="H76" i="6"/>
  <c r="H75" i="6"/>
  <c r="H74" i="6"/>
  <c r="H73" i="6"/>
  <c r="H72" i="6"/>
  <c r="H71" i="6"/>
  <c r="H70" i="6"/>
  <c r="H69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6" i="6" s="1"/>
  <c r="H19" i="6"/>
  <c r="H18" i="6"/>
  <c r="H17" i="6"/>
  <c r="H16" i="6"/>
  <c r="H15" i="6"/>
  <c r="H83" i="6" l="1"/>
  <c r="AM7" i="5"/>
  <c r="R7" i="5"/>
  <c r="T7" i="5" s="1"/>
  <c r="Q7" i="5"/>
  <c r="H7" i="5"/>
  <c r="K7" i="5" s="1"/>
  <c r="M7" i="5" s="1"/>
  <c r="X16" i="5"/>
  <c r="AA16" i="5" s="1"/>
  <c r="Q16" i="5"/>
  <c r="R16" i="5" s="1"/>
  <c r="T16" i="5" s="1"/>
  <c r="J16" i="5"/>
  <c r="H16" i="5"/>
  <c r="K16" i="5" s="1"/>
  <c r="M16" i="5" s="1"/>
  <c r="T15" i="5"/>
  <c r="M15" i="5"/>
  <c r="D15" i="5" s="1"/>
  <c r="AM11" i="5"/>
  <c r="AM6" i="5"/>
  <c r="Z14" i="5"/>
  <c r="V14" i="5"/>
  <c r="AA14" i="5"/>
  <c r="O14" i="5"/>
  <c r="R14" i="5" s="1"/>
  <c r="T14" i="5" s="1"/>
  <c r="D14" i="5" s="1"/>
  <c r="D18" i="5"/>
  <c r="M12" i="5"/>
  <c r="D12" i="5"/>
  <c r="M13" i="5"/>
  <c r="D13" i="5" s="1"/>
  <c r="V10" i="5"/>
  <c r="X10" i="5"/>
  <c r="O10" i="5"/>
  <c r="R10" i="5" s="1"/>
  <c r="T10" i="5" s="1"/>
  <c r="F10" i="5"/>
  <c r="K10" i="5" s="1"/>
  <c r="M10" i="5" s="1"/>
  <c r="AM8" i="5"/>
  <c r="V8" i="5"/>
  <c r="X8" i="5"/>
  <c r="AA8" i="5" s="1"/>
  <c r="O8" i="5"/>
  <c r="R8" i="5"/>
  <c r="T8" i="5" s="1"/>
  <c r="M11" i="5"/>
  <c r="M17" i="5"/>
  <c r="D17" i="5" s="1"/>
  <c r="AM5" i="5"/>
  <c r="Z5" i="5"/>
  <c r="X5" i="5"/>
  <c r="AA5" i="5" s="1"/>
  <c r="O5" i="5"/>
  <c r="R5" i="5" s="1"/>
  <c r="T5" i="5" s="1"/>
  <c r="F5" i="5"/>
  <c r="K5" i="5" s="1"/>
  <c r="M5" i="5" s="1"/>
  <c r="AM4" i="5"/>
  <c r="M4" i="5"/>
  <c r="M9" i="5"/>
  <c r="D9" i="5" s="1"/>
  <c r="F6" i="5"/>
  <c r="K6" i="5" s="1"/>
  <c r="M6" i="5" s="1"/>
  <c r="AM36" i="5"/>
  <c r="AM35" i="5"/>
  <c r="AM34" i="5"/>
  <c r="AM33" i="5"/>
  <c r="AM32" i="5"/>
  <c r="AM31" i="5"/>
  <c r="AM30" i="5"/>
  <c r="AM29" i="5"/>
  <c r="AM28" i="5"/>
  <c r="AA10" i="5"/>
  <c r="D7" i="5" l="1"/>
  <c r="D11" i="5"/>
  <c r="D6" i="5"/>
  <c r="D4" i="5"/>
  <c r="D16" i="5"/>
  <c r="D5" i="5"/>
  <c r="D10" i="5"/>
  <c r="D8" i="5"/>
</calcChain>
</file>

<file path=xl/sharedStrings.xml><?xml version="1.0" encoding="utf-8"?>
<sst xmlns="http://schemas.openxmlformats.org/spreadsheetml/2006/main" count="228" uniqueCount="105">
  <si>
    <t>Číslo:</t>
  </si>
  <si>
    <t>Meno:</t>
  </si>
  <si>
    <t>Ľubomír MICK - Adriána DINDOFFEROVÁ</t>
  </si>
  <si>
    <t>2.</t>
  </si>
  <si>
    <t>Klub:</t>
  </si>
  <si>
    <t>TK UNI-DANCE Bratislava</t>
  </si>
  <si>
    <t>TC FORTUNA Poprad</t>
  </si>
  <si>
    <t>3.</t>
  </si>
  <si>
    <t>4.</t>
  </si>
  <si>
    <t>5.</t>
  </si>
  <si>
    <t>7.</t>
  </si>
  <si>
    <t>8.</t>
  </si>
  <si>
    <t>9.</t>
  </si>
  <si>
    <t>Matteo CICCHITTI - Simona BRECÍKOVÁ</t>
  </si>
  <si>
    <t>TK DUKLA Trenčín</t>
  </si>
  <si>
    <t>KTŠ TYRNAVIA Trnava</t>
  </si>
  <si>
    <t>Tomáš TANKA - Dominika FEKETOVÁ</t>
  </si>
  <si>
    <t>TŠK STELLA Žiar nad Hronom</t>
  </si>
  <si>
    <t>Tomáš UVÁČEK - Martina REITEROVÁ</t>
  </si>
  <si>
    <t>TK DANSOVIA Bratislava</t>
  </si>
  <si>
    <t>12.</t>
  </si>
  <si>
    <t>TC METEOR Košice</t>
  </si>
  <si>
    <t>SUN DANCE ACADEMY Bratislava</t>
  </si>
  <si>
    <t>13.</t>
  </si>
  <si>
    <t>14.</t>
  </si>
  <si>
    <t>Peter PŠENÁK - Drahoslava PŠENÁKOVÁ</t>
  </si>
  <si>
    <t>František BÉREŠ - Miriam BÉREŠOVÁ</t>
  </si>
  <si>
    <t>Jiří HEIN - Lucia KRNČANOVÁ</t>
  </si>
  <si>
    <t>Spolu</t>
  </si>
  <si>
    <t>MS ŠTT</t>
  </si>
  <si>
    <t>ME ŠTT</t>
  </si>
  <si>
    <t>MS LAT</t>
  </si>
  <si>
    <t>ME LAT</t>
  </si>
  <si>
    <t>MS 10T</t>
  </si>
  <si>
    <t>ME 10T</t>
  </si>
  <si>
    <t>SPOLU</t>
  </si>
  <si>
    <t>ŠTT</t>
  </si>
  <si>
    <t>LAT</t>
  </si>
  <si>
    <t>10T</t>
  </si>
  <si>
    <t>WRL WSDF</t>
  </si>
  <si>
    <t>SLP</t>
  </si>
  <si>
    <t>MSR</t>
  </si>
  <si>
    <t>Štatutárne súťaže</t>
  </si>
  <si>
    <t>1.</t>
  </si>
  <si>
    <t>6.</t>
  </si>
  <si>
    <t>10.</t>
  </si>
  <si>
    <t>15.</t>
  </si>
  <si>
    <t>TŠK TIFFANY Nová Baňa</t>
  </si>
  <si>
    <t>1. celkový súčet medailí</t>
  </si>
  <si>
    <t>TŠ SUPER Poprad</t>
  </si>
  <si>
    <t>KTC Bratislava</t>
  </si>
  <si>
    <t>TK IMPULZ Rimavská Sobota</t>
  </si>
  <si>
    <t>TŠK JUNILEV Levice</t>
  </si>
  <si>
    <t>TK GRANDE Malacky</t>
  </si>
  <si>
    <t>Tanečný klub:</t>
  </si>
  <si>
    <t>Poradie:</t>
  </si>
  <si>
    <t>3. celkový súčet majstrovských titulov</t>
  </si>
  <si>
    <t>2. celkový súčet medailí s váhou (Z=3, S=2, B=1)</t>
  </si>
  <si>
    <t>2.-3.</t>
  </si>
  <si>
    <t>x koef.</t>
  </si>
  <si>
    <t>body</t>
  </si>
  <si>
    <t>koef.</t>
  </si>
  <si>
    <t>Marek PONCA - Ewa PONCA</t>
  </si>
  <si>
    <t>C E L K O V É   P O R A D I E   z a   r o k   2 0 1 6</t>
  </si>
  <si>
    <t>Radovan KURINEC- Eliška LENČEŠOVÁ</t>
  </si>
  <si>
    <t>Filip ŠEVČÍK- Simona DÓKUŠOVÁ</t>
  </si>
  <si>
    <t>PEGAFUN dance group Martin</t>
  </si>
  <si>
    <t>Matej ŠTEC- Elena POPOVA</t>
  </si>
  <si>
    <t>Artem OBEREMOK- Ema TOMÁŠOVÁ</t>
  </si>
  <si>
    <t>TK Viktória Bratislava</t>
  </si>
  <si>
    <t>Karol BRULL - Viktória BOLENDER</t>
  </si>
  <si>
    <t>Jaroslav OBOŇA- Dominika ROŠKOVÁ</t>
  </si>
  <si>
    <t>Dancecool Bratislava</t>
  </si>
  <si>
    <t>Dušan GRUĽA  -  Giada CRAGNOLINI</t>
  </si>
  <si>
    <t>MS show dance</t>
  </si>
  <si>
    <t>PD SGP ŠTT/LAT</t>
  </si>
  <si>
    <t>ME UNI ŠTT/ LAT/10</t>
  </si>
  <si>
    <t>EC ŠTT/ LAT/10</t>
  </si>
  <si>
    <t>WC ŠTT/ LAT/10</t>
  </si>
  <si>
    <t>CELKOVÉ VÝSLEDKY NAJ KLUB 2016</t>
  </si>
  <si>
    <t>FÁBER DANCE TEAM B. Bystrica</t>
  </si>
  <si>
    <t xml:space="preserve">TŠ VIVA Nové Zámky </t>
  </si>
  <si>
    <t>TK FORTUNA Poprad</t>
  </si>
  <si>
    <t>PEGAFAN Martin</t>
  </si>
  <si>
    <t>Choreo</t>
  </si>
  <si>
    <t>Akad.</t>
  </si>
  <si>
    <t>TK TIFFANY Nová Baňa</t>
  </si>
  <si>
    <t>AKADĚMIA TANCA Nitra</t>
  </si>
  <si>
    <t>TK DANCECOOL Bratislava</t>
  </si>
  <si>
    <t>TEMPO Kežmarok</t>
  </si>
  <si>
    <t>GALADANCE Bratislava</t>
  </si>
  <si>
    <t>TŠ JAGERMAJSTER Bratislava</t>
  </si>
  <si>
    <t>Akad</t>
  </si>
  <si>
    <t>4.-6.</t>
  </si>
  <si>
    <t xml:space="preserve">8. </t>
  </si>
  <si>
    <t>Chore</t>
  </si>
  <si>
    <t>5.-13.</t>
  </si>
  <si>
    <t>TŠ VIVA Nové Zámky</t>
  </si>
  <si>
    <t>TŠ TIFFANY Nová Baňa</t>
  </si>
  <si>
    <t>JAGERMAJSTER Bratislava</t>
  </si>
  <si>
    <t xml:space="preserve">3. </t>
  </si>
  <si>
    <t>TŠK M+M Bratislava pri ZŠ Ostredková</t>
  </si>
  <si>
    <t>TK Dukla Trenčín</t>
  </si>
  <si>
    <t>6.-7.</t>
  </si>
  <si>
    <t>TK ELLEGANCE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</si>
</sst>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Narrow CE"/>
      <family val="2"/>
      <charset val="238"/>
    </font>
    <font>
      <b/>
      <sz val="16"/>
      <color indexed="13"/>
      <name val="Times New Roman"/>
      <family val="1"/>
      <charset val="238"/>
    </font>
    <font>
      <b/>
      <sz val="28"/>
      <color indexed="13"/>
      <name val="Times New Roman"/>
      <family val="1"/>
      <charset val="238"/>
    </font>
    <font>
      <b/>
      <sz val="26"/>
      <color indexed="13"/>
      <name val="Times New Roman"/>
      <family val="1"/>
      <charset val="238"/>
    </font>
    <font>
      <b/>
      <sz val="14"/>
      <name val="Arial Narrow CE"/>
      <family val="2"/>
      <charset val="238"/>
    </font>
    <font>
      <b/>
      <sz val="24"/>
      <color indexed="13"/>
      <name val="Times New Roman"/>
      <family val="1"/>
      <charset val="238"/>
    </font>
    <font>
      <sz val="14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color rgb="FFFFFF00"/>
      <name val="Times New Roman"/>
      <family val="1"/>
      <charset val="238"/>
    </font>
    <font>
      <b/>
      <sz val="26"/>
      <name val="Arial"/>
      <family val="2"/>
      <charset val="238"/>
    </font>
    <font>
      <sz val="16"/>
      <color indexed="13"/>
      <name val="Times New Roman"/>
      <family val="1"/>
      <charset val="238"/>
    </font>
    <font>
      <b/>
      <sz val="24"/>
      <name val="Arial"/>
      <family val="2"/>
      <charset val="238"/>
    </font>
    <font>
      <sz val="16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3" borderId="7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left"/>
    </xf>
    <xf numFmtId="0" fontId="2" fillId="0" borderId="3" xfId="0" applyFont="1" applyBorder="1"/>
    <xf numFmtId="0" fontId="2" fillId="0" borderId="16" xfId="0" applyFont="1" applyBorder="1"/>
    <xf numFmtId="0" fontId="5" fillId="3" borderId="5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5" fillId="3" borderId="6" xfId="0" applyFont="1" applyFill="1" applyBorder="1" applyAlignment="1">
      <alignment horizontal="right"/>
    </xf>
    <xf numFmtId="0" fontId="5" fillId="3" borderId="3" xfId="0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right"/>
    </xf>
    <xf numFmtId="0" fontId="5" fillId="3" borderId="15" xfId="0" applyFont="1" applyFill="1" applyBorder="1"/>
    <xf numFmtId="0" fontId="1" fillId="0" borderId="1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4" xfId="0" applyFont="1" applyBorder="1"/>
    <xf numFmtId="0" fontId="5" fillId="3" borderId="4" xfId="0" applyFont="1" applyFill="1" applyBorder="1"/>
    <xf numFmtId="0" fontId="1" fillId="0" borderId="12" xfId="0" applyFont="1" applyBorder="1"/>
    <xf numFmtId="0" fontId="1" fillId="0" borderId="8" xfId="0" applyFont="1" applyBorder="1" applyAlignment="1">
      <alignment horizontal="right"/>
    </xf>
    <xf numFmtId="0" fontId="1" fillId="0" borderId="13" xfId="0" applyFont="1" applyBorder="1"/>
    <xf numFmtId="0" fontId="5" fillId="3" borderId="12" xfId="0" applyFont="1" applyFill="1" applyBorder="1"/>
    <xf numFmtId="0" fontId="11" fillId="0" borderId="0" xfId="0" applyFont="1" applyBorder="1"/>
    <xf numFmtId="0" fontId="11" fillId="0" borderId="1" xfId="0" applyFont="1" applyBorder="1"/>
    <xf numFmtId="0" fontId="2" fillId="0" borderId="0" xfId="0" applyFont="1" applyFill="1"/>
    <xf numFmtId="0" fontId="2" fillId="0" borderId="0" xfId="0" applyFont="1" applyFill="1" applyBorder="1"/>
    <xf numFmtId="0" fontId="11" fillId="0" borderId="0" xfId="0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0" fontId="12" fillId="0" borderId="0" xfId="0" applyFont="1" applyFill="1"/>
    <xf numFmtId="0" fontId="14" fillId="0" borderId="0" xfId="0" applyFont="1" applyBorder="1"/>
    <xf numFmtId="0" fontId="1" fillId="6" borderId="2" xfId="0" applyFont="1" applyFill="1" applyBorder="1"/>
    <xf numFmtId="0" fontId="11" fillId="6" borderId="1" xfId="0" applyFont="1" applyFill="1" applyBorder="1"/>
    <xf numFmtId="0" fontId="11" fillId="6" borderId="0" xfId="0" applyFont="1" applyFill="1" applyBorder="1"/>
    <xf numFmtId="0" fontId="2" fillId="6" borderId="0" xfId="0" applyFont="1" applyFill="1"/>
    <xf numFmtId="0" fontId="2" fillId="0" borderId="25" xfId="0" applyFont="1" applyBorder="1"/>
    <xf numFmtId="0" fontId="1" fillId="6" borderId="25" xfId="0" applyFont="1" applyFill="1" applyBorder="1"/>
    <xf numFmtId="0" fontId="11" fillId="0" borderId="25" xfId="0" applyFont="1" applyBorder="1"/>
    <xf numFmtId="0" fontId="14" fillId="0" borderId="25" xfId="0" applyFont="1" applyBorder="1"/>
    <xf numFmtId="0" fontId="2" fillId="0" borderId="0" xfId="0" applyFont="1" applyFill="1" applyBorder="1" applyAlignment="1">
      <alignment horizontal="right"/>
    </xf>
    <xf numFmtId="0" fontId="13" fillId="6" borderId="0" xfId="0" applyFont="1" applyFill="1" applyBorder="1"/>
    <xf numFmtId="0" fontId="1" fillId="6" borderId="0" xfId="0" applyFont="1" applyFill="1" applyBorder="1"/>
    <xf numFmtId="0" fontId="13" fillId="0" borderId="0" xfId="0" applyFont="1" applyFill="1" applyBorder="1"/>
    <xf numFmtId="0" fontId="13" fillId="0" borderId="0" xfId="0" applyFont="1" applyBorder="1"/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/>
    <xf numFmtId="0" fontId="3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right"/>
    </xf>
    <xf numFmtId="0" fontId="12" fillId="6" borderId="25" xfId="0" applyFont="1" applyFill="1" applyBorder="1"/>
    <xf numFmtId="0" fontId="1" fillId="5" borderId="25" xfId="0" applyFont="1" applyFill="1" applyBorder="1"/>
    <xf numFmtId="0" fontId="1" fillId="7" borderId="25" xfId="0" applyFont="1" applyFill="1" applyBorder="1"/>
    <xf numFmtId="0" fontId="12" fillId="0" borderId="25" xfId="0" applyFont="1" applyFill="1" applyBorder="1"/>
    <xf numFmtId="0" fontId="2" fillId="6" borderId="25" xfId="0" applyFont="1" applyFill="1" applyBorder="1"/>
    <xf numFmtId="0" fontId="1" fillId="4" borderId="25" xfId="0" applyFont="1" applyFill="1" applyBorder="1" applyAlignment="1">
      <alignment horizontal="right"/>
    </xf>
    <xf numFmtId="0" fontId="12" fillId="0" borderId="25" xfId="0" applyFont="1" applyBorder="1"/>
    <xf numFmtId="0" fontId="2" fillId="4" borderId="25" xfId="0" applyFont="1" applyFill="1" applyBorder="1" applyAlignment="1">
      <alignment horizontal="right"/>
    </xf>
    <xf numFmtId="0" fontId="1" fillId="2" borderId="17" xfId="0" applyFont="1" applyFill="1" applyBorder="1"/>
    <xf numFmtId="0" fontId="2" fillId="0" borderId="28" xfId="0" applyFont="1" applyBorder="1"/>
    <xf numFmtId="0" fontId="1" fillId="0" borderId="26" xfId="0" applyFont="1" applyBorder="1"/>
    <xf numFmtId="0" fontId="2" fillId="0" borderId="29" xfId="0" applyFont="1" applyBorder="1"/>
    <xf numFmtId="0" fontId="1" fillId="0" borderId="2" xfId="0" applyFont="1" applyFill="1" applyBorder="1"/>
    <xf numFmtId="0" fontId="1" fillId="6" borderId="30" xfId="0" applyFont="1" applyFill="1" applyBorder="1"/>
    <xf numFmtId="0" fontId="1" fillId="6" borderId="27" xfId="0" applyFont="1" applyFill="1" applyBorder="1"/>
    <xf numFmtId="0" fontId="1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2" fillId="0" borderId="6" xfId="0" applyFont="1" applyBorder="1" applyAlignment="1">
      <alignment horizontal="right"/>
    </xf>
    <xf numFmtId="0" fontId="17" fillId="3" borderId="7" xfId="0" applyFont="1" applyFill="1" applyBorder="1"/>
    <xf numFmtId="0" fontId="5" fillId="0" borderId="7" xfId="0" applyFont="1" applyFill="1" applyBorder="1"/>
    <xf numFmtId="0" fontId="2" fillId="0" borderId="8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8" xfId="0" applyFont="1" applyBorder="1" applyAlignment="1">
      <alignment horizontal="right"/>
    </xf>
    <xf numFmtId="0" fontId="2" fillId="0" borderId="15" xfId="0" applyFont="1" applyBorder="1"/>
    <xf numFmtId="0" fontId="19" fillId="0" borderId="0" xfId="0" applyFont="1"/>
    <xf numFmtId="0" fontId="6" fillId="3" borderId="25" xfId="0" applyFont="1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2" borderId="1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zoomScale="90" zoomScaleNormal="90" workbookViewId="0">
      <selection activeCell="M6" sqref="M6"/>
    </sheetView>
  </sheetViews>
  <sheetFormatPr defaultColWidth="12.7109375" defaultRowHeight="20.25"/>
  <cols>
    <col min="1" max="1" width="9.5703125" style="2" bestFit="1" customWidth="1"/>
    <col min="2" max="2" width="62" style="1" customWidth="1"/>
    <col min="3" max="3" width="49.28515625" style="1" customWidth="1"/>
    <col min="4" max="4" width="12.5703125" style="7" customWidth="1"/>
    <col min="5" max="5" width="13.85546875" style="1" customWidth="1"/>
    <col min="6" max="6" width="10.42578125" style="1" customWidth="1"/>
    <col min="7" max="7" width="10" style="1" customWidth="1"/>
    <col min="8" max="8" width="9.85546875" style="1" customWidth="1"/>
    <col min="9" max="9" width="7.7109375" style="1" customWidth="1"/>
    <col min="10" max="10" width="9.140625" style="1" customWidth="1"/>
    <col min="11" max="11" width="10.7109375" style="1" customWidth="1"/>
    <col min="12" max="12" width="9.5703125" style="1" customWidth="1"/>
    <col min="13" max="13" width="10.7109375" style="1" customWidth="1"/>
    <col min="14" max="14" width="11" style="1" customWidth="1"/>
    <col min="15" max="15" width="11.42578125" style="1" customWidth="1"/>
    <col min="16" max="16" width="11.85546875" style="1" customWidth="1"/>
    <col min="17" max="17" width="9.5703125" style="1" customWidth="1"/>
    <col min="18" max="18" width="10.140625" style="1" customWidth="1"/>
    <col min="19" max="20" width="9.7109375" style="1" customWidth="1"/>
    <col min="21" max="26" width="7.7109375" style="1" customWidth="1"/>
    <col min="27" max="27" width="10.7109375" style="1" customWidth="1"/>
    <col min="28" max="33" width="8.7109375" style="1" customWidth="1"/>
    <col min="34" max="34" width="18.140625" style="1" customWidth="1"/>
    <col min="35" max="35" width="23.42578125" style="1" customWidth="1"/>
    <col min="36" max="37" width="19.28515625" style="1" customWidth="1"/>
    <col min="38" max="38" width="23" style="1" customWidth="1"/>
    <col min="39" max="39" width="10.7109375" style="1" customWidth="1"/>
    <col min="40" max="16384" width="12.7109375" style="1"/>
  </cols>
  <sheetData>
    <row r="1" spans="1:39" ht="40.5" customHeight="1">
      <c r="A1" s="108" t="s">
        <v>63</v>
      </c>
      <c r="B1" s="109"/>
      <c r="C1" s="110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8"/>
    </row>
    <row r="2" spans="1:39" ht="24" customHeight="1">
      <c r="A2" s="71" t="s">
        <v>0</v>
      </c>
      <c r="B2" s="72" t="s">
        <v>1</v>
      </c>
      <c r="C2" s="72" t="s">
        <v>4</v>
      </c>
      <c r="D2" s="85" t="s">
        <v>35</v>
      </c>
      <c r="E2" s="111" t="s">
        <v>39</v>
      </c>
      <c r="F2" s="111"/>
      <c r="G2" s="111"/>
      <c r="H2" s="111"/>
      <c r="I2" s="111"/>
      <c r="J2" s="111"/>
      <c r="K2" s="111"/>
      <c r="L2" s="111"/>
      <c r="M2" s="111"/>
      <c r="N2" s="111" t="s">
        <v>40</v>
      </c>
      <c r="O2" s="111"/>
      <c r="P2" s="111"/>
      <c r="Q2" s="111"/>
      <c r="R2" s="111"/>
      <c r="S2" s="111"/>
      <c r="T2" s="111"/>
      <c r="U2" s="111" t="s">
        <v>41</v>
      </c>
      <c r="V2" s="111"/>
      <c r="W2" s="111"/>
      <c r="X2" s="111"/>
      <c r="Y2" s="111"/>
      <c r="Z2" s="111"/>
      <c r="AA2" s="111"/>
      <c r="AB2" s="111" t="s">
        <v>42</v>
      </c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1:39" ht="24" customHeight="1">
      <c r="A3" s="71"/>
      <c r="B3" s="72"/>
      <c r="C3" s="72"/>
      <c r="D3" s="72"/>
      <c r="E3" s="73" t="s">
        <v>36</v>
      </c>
      <c r="F3" s="74" t="s">
        <v>59</v>
      </c>
      <c r="G3" s="73" t="s">
        <v>37</v>
      </c>
      <c r="H3" s="74" t="s">
        <v>59</v>
      </c>
      <c r="I3" s="73" t="s">
        <v>38</v>
      </c>
      <c r="J3" s="74" t="s">
        <v>59</v>
      </c>
      <c r="K3" s="73" t="s">
        <v>60</v>
      </c>
      <c r="L3" s="73" t="s">
        <v>61</v>
      </c>
      <c r="M3" s="73" t="s">
        <v>28</v>
      </c>
      <c r="N3" s="73" t="s">
        <v>36</v>
      </c>
      <c r="O3" s="74" t="s">
        <v>59</v>
      </c>
      <c r="P3" s="73" t="s">
        <v>37</v>
      </c>
      <c r="Q3" s="74" t="s">
        <v>59</v>
      </c>
      <c r="R3" s="73" t="s">
        <v>60</v>
      </c>
      <c r="S3" s="73" t="s">
        <v>61</v>
      </c>
      <c r="T3" s="73" t="s">
        <v>28</v>
      </c>
      <c r="U3" s="73" t="s">
        <v>36</v>
      </c>
      <c r="V3" s="74" t="s">
        <v>59</v>
      </c>
      <c r="W3" s="73" t="s">
        <v>37</v>
      </c>
      <c r="X3" s="74" t="s">
        <v>59</v>
      </c>
      <c r="Y3" s="73" t="s">
        <v>38</v>
      </c>
      <c r="Z3" s="74" t="s">
        <v>59</v>
      </c>
      <c r="AA3" s="73" t="s">
        <v>28</v>
      </c>
      <c r="AB3" s="75" t="s">
        <v>29</v>
      </c>
      <c r="AC3" s="75" t="s">
        <v>30</v>
      </c>
      <c r="AD3" s="75" t="s">
        <v>31</v>
      </c>
      <c r="AE3" s="75" t="s">
        <v>32</v>
      </c>
      <c r="AF3" s="75" t="s">
        <v>33</v>
      </c>
      <c r="AG3" s="75" t="s">
        <v>34</v>
      </c>
      <c r="AH3" s="75" t="s">
        <v>78</v>
      </c>
      <c r="AI3" s="75" t="s">
        <v>76</v>
      </c>
      <c r="AJ3" s="75" t="s">
        <v>74</v>
      </c>
      <c r="AK3" s="75" t="s">
        <v>75</v>
      </c>
      <c r="AL3" s="75" t="s">
        <v>77</v>
      </c>
      <c r="AM3" s="73" t="s">
        <v>28</v>
      </c>
    </row>
    <row r="4" spans="1:39" ht="20.25" customHeight="1">
      <c r="A4" s="76" t="s">
        <v>43</v>
      </c>
      <c r="B4" s="77" t="s">
        <v>16</v>
      </c>
      <c r="C4" s="77" t="s">
        <v>5</v>
      </c>
      <c r="D4" s="63">
        <f>SUM(M4+T4+AA4+AM4)</f>
        <v>3352.5</v>
      </c>
      <c r="E4" s="64"/>
      <c r="F4" s="65"/>
      <c r="G4" s="64">
        <v>2705</v>
      </c>
      <c r="H4" s="65">
        <v>2705</v>
      </c>
      <c r="I4" s="62"/>
      <c r="J4" s="62"/>
      <c r="K4" s="62">
        <v>2705</v>
      </c>
      <c r="L4" s="62">
        <v>0.5</v>
      </c>
      <c r="M4" s="78">
        <f>K4*L4</f>
        <v>1352.5</v>
      </c>
      <c r="N4" s="64"/>
      <c r="O4" s="64"/>
      <c r="P4" s="64">
        <v>175</v>
      </c>
      <c r="Q4" s="64">
        <v>175</v>
      </c>
      <c r="R4" s="62">
        <v>175</v>
      </c>
      <c r="S4" s="62">
        <v>2</v>
      </c>
      <c r="T4" s="78">
        <v>300</v>
      </c>
      <c r="U4" s="64"/>
      <c r="V4" s="62"/>
      <c r="W4" s="64">
        <v>500</v>
      </c>
      <c r="X4" s="62"/>
      <c r="Y4" s="64"/>
      <c r="Z4" s="62"/>
      <c r="AA4" s="78">
        <v>500</v>
      </c>
      <c r="AB4" s="62"/>
      <c r="AC4" s="62"/>
      <c r="AD4" s="62">
        <v>350</v>
      </c>
      <c r="AE4" s="62">
        <v>350</v>
      </c>
      <c r="AF4" s="62"/>
      <c r="AG4" s="62"/>
      <c r="AH4" s="62">
        <v>500</v>
      </c>
      <c r="AI4" s="62"/>
      <c r="AJ4" s="62"/>
      <c r="AK4" s="62"/>
      <c r="AL4" s="62"/>
      <c r="AM4" s="79">
        <f>SUM(AL4+AH4+AE4+AD4)</f>
        <v>1200</v>
      </c>
    </row>
    <row r="5" spans="1:39" ht="20.25" customHeight="1">
      <c r="A5" s="76" t="s">
        <v>3</v>
      </c>
      <c r="B5" s="80" t="s">
        <v>64</v>
      </c>
      <c r="C5" s="80" t="s">
        <v>15</v>
      </c>
      <c r="D5" s="63">
        <f>SUM(M5+T5+AA5+AM5)</f>
        <v>3197.4</v>
      </c>
      <c r="E5" s="64">
        <v>833</v>
      </c>
      <c r="F5" s="65">
        <f>E5*0.8</f>
        <v>666.40000000000009</v>
      </c>
      <c r="G5" s="64">
        <v>1530</v>
      </c>
      <c r="H5" s="65">
        <v>1530</v>
      </c>
      <c r="I5" s="62"/>
      <c r="J5" s="62"/>
      <c r="K5" s="62">
        <f>SUM(F5+H5)</f>
        <v>2196.4</v>
      </c>
      <c r="L5" s="62">
        <v>0.5</v>
      </c>
      <c r="M5" s="78">
        <f>K5*L5</f>
        <v>1098.2</v>
      </c>
      <c r="N5" s="64">
        <v>37</v>
      </c>
      <c r="O5" s="64">
        <f>N5*0.8</f>
        <v>29.6</v>
      </c>
      <c r="P5" s="64">
        <v>65</v>
      </c>
      <c r="Q5" s="64">
        <v>65</v>
      </c>
      <c r="R5" s="62">
        <f>SUM(O5+Q5)</f>
        <v>94.6</v>
      </c>
      <c r="S5" s="62">
        <v>2</v>
      </c>
      <c r="T5" s="78">
        <f>S5*R5</f>
        <v>189.2</v>
      </c>
      <c r="U5" s="64">
        <v>400</v>
      </c>
      <c r="V5" s="62">
        <v>400</v>
      </c>
      <c r="W5" s="64">
        <v>400</v>
      </c>
      <c r="X5" s="62">
        <f>W5*0.8</f>
        <v>320</v>
      </c>
      <c r="Y5" s="64">
        <v>400</v>
      </c>
      <c r="Z5" s="62">
        <f>Y5*0.6</f>
        <v>240</v>
      </c>
      <c r="AA5" s="78">
        <f>SUM(Z5+X5+V5)</f>
        <v>960</v>
      </c>
      <c r="AB5" s="62"/>
      <c r="AC5" s="62"/>
      <c r="AD5" s="62">
        <v>350</v>
      </c>
      <c r="AE5" s="62">
        <v>250</v>
      </c>
      <c r="AF5" s="62">
        <v>350</v>
      </c>
      <c r="AG5" s="62"/>
      <c r="AH5" s="62"/>
      <c r="AI5" s="62"/>
      <c r="AJ5" s="62"/>
      <c r="AK5" s="62"/>
      <c r="AL5" s="62"/>
      <c r="AM5" s="79">
        <f>SUM(AF5+AE5+AD5)</f>
        <v>950</v>
      </c>
    </row>
    <row r="6" spans="1:39" ht="20.25" customHeight="1">
      <c r="A6" s="76" t="s">
        <v>7</v>
      </c>
      <c r="B6" s="80" t="s">
        <v>25</v>
      </c>
      <c r="C6" s="80" t="s">
        <v>47</v>
      </c>
      <c r="D6" s="63">
        <f>SUM(AM6+AA6+M6)</f>
        <v>3035.8</v>
      </c>
      <c r="E6" s="64">
        <v>927</v>
      </c>
      <c r="F6" s="65">
        <f>0.8*E6</f>
        <v>741.6</v>
      </c>
      <c r="G6" s="64">
        <v>1550</v>
      </c>
      <c r="H6" s="65">
        <v>1550</v>
      </c>
      <c r="I6" s="62"/>
      <c r="J6" s="62"/>
      <c r="K6" s="62">
        <f>SUM(F6+H6)</f>
        <v>2291.6</v>
      </c>
      <c r="L6" s="62">
        <v>0.5</v>
      </c>
      <c r="M6" s="78">
        <f>K6*L6</f>
        <v>1145.8</v>
      </c>
      <c r="N6" s="64"/>
      <c r="O6" s="64"/>
      <c r="P6" s="64"/>
      <c r="Q6" s="64"/>
      <c r="R6" s="62"/>
      <c r="S6" s="62"/>
      <c r="T6" s="78">
        <v>0</v>
      </c>
      <c r="U6" s="64">
        <v>300</v>
      </c>
      <c r="V6" s="62">
        <v>240</v>
      </c>
      <c r="W6" s="64">
        <v>400</v>
      </c>
      <c r="X6" s="62">
        <v>400</v>
      </c>
      <c r="Y6" s="64"/>
      <c r="Z6" s="62"/>
      <c r="AA6" s="78">
        <v>640</v>
      </c>
      <c r="AB6" s="81"/>
      <c r="AC6" s="81"/>
      <c r="AD6" s="81">
        <v>250</v>
      </c>
      <c r="AE6" s="62"/>
      <c r="AF6" s="62">
        <v>1000</v>
      </c>
      <c r="AG6" s="62"/>
      <c r="AH6" s="62"/>
      <c r="AI6" s="62"/>
      <c r="AJ6" s="62"/>
      <c r="AK6" s="62"/>
      <c r="AL6" s="62"/>
      <c r="AM6" s="79">
        <f>SUM(AD6+AF6)</f>
        <v>1250</v>
      </c>
    </row>
    <row r="7" spans="1:39" ht="20.25" customHeight="1">
      <c r="A7" s="82" t="s">
        <v>8</v>
      </c>
      <c r="B7" s="80" t="s">
        <v>67</v>
      </c>
      <c r="C7" s="80" t="s">
        <v>5</v>
      </c>
      <c r="D7" s="63">
        <f>SUM(M7+T7+AA7+AM7)</f>
        <v>3005.2</v>
      </c>
      <c r="E7" s="62">
        <v>1264</v>
      </c>
      <c r="F7" s="62">
        <v>1264</v>
      </c>
      <c r="G7" s="64">
        <v>723</v>
      </c>
      <c r="H7" s="65">
        <f>G7*0.8</f>
        <v>578.4</v>
      </c>
      <c r="I7" s="62">
        <v>188</v>
      </c>
      <c r="J7" s="62">
        <f>0.6*I7</f>
        <v>112.8</v>
      </c>
      <c r="K7" s="62">
        <f>SUM(F7+H7+J7)</f>
        <v>1955.2</v>
      </c>
      <c r="L7" s="62">
        <v>0.5</v>
      </c>
      <c r="M7" s="78">
        <f>K7*L7</f>
        <v>977.6</v>
      </c>
      <c r="N7" s="64">
        <v>93</v>
      </c>
      <c r="O7" s="64">
        <v>93</v>
      </c>
      <c r="P7" s="64">
        <v>26</v>
      </c>
      <c r="Q7" s="64">
        <f>P7*0.8</f>
        <v>20.8</v>
      </c>
      <c r="R7" s="62">
        <f>O7+Q7</f>
        <v>113.8</v>
      </c>
      <c r="S7" s="62">
        <v>2</v>
      </c>
      <c r="T7" s="78">
        <f>S7*R7</f>
        <v>227.6</v>
      </c>
      <c r="U7" s="64"/>
      <c r="V7" s="62"/>
      <c r="W7" s="64"/>
      <c r="X7" s="62"/>
      <c r="Y7" s="64">
        <v>400</v>
      </c>
      <c r="Z7" s="62">
        <v>400</v>
      </c>
      <c r="AA7" s="78">
        <v>400</v>
      </c>
      <c r="AB7" s="62"/>
      <c r="AC7" s="62"/>
      <c r="AD7" s="62"/>
      <c r="AE7" s="62"/>
      <c r="AF7" s="62"/>
      <c r="AG7" s="62"/>
      <c r="AH7" s="62"/>
      <c r="AI7" s="62">
        <v>700</v>
      </c>
      <c r="AJ7" s="62">
        <v>350</v>
      </c>
      <c r="AK7" s="62"/>
      <c r="AL7" s="62">
        <v>350</v>
      </c>
      <c r="AM7" s="79">
        <f>SUM(AH7:AL7)</f>
        <v>1400</v>
      </c>
    </row>
    <row r="8" spans="1:39" ht="20.25" customHeight="1">
      <c r="A8" s="82" t="s">
        <v>9</v>
      </c>
      <c r="B8" s="83" t="s">
        <v>65</v>
      </c>
      <c r="C8" s="83" t="s">
        <v>66</v>
      </c>
      <c r="D8" s="63">
        <f>SUM(T8+AA8+AM8)</f>
        <v>2866.8</v>
      </c>
      <c r="E8" s="64"/>
      <c r="F8" s="65"/>
      <c r="G8" s="64"/>
      <c r="H8" s="65"/>
      <c r="I8" s="62"/>
      <c r="J8" s="62"/>
      <c r="K8" s="62"/>
      <c r="L8" s="62"/>
      <c r="M8" s="78">
        <v>0</v>
      </c>
      <c r="N8" s="64">
        <v>163</v>
      </c>
      <c r="O8" s="64">
        <f>N8*0.8</f>
        <v>130.4</v>
      </c>
      <c r="P8" s="64">
        <v>178</v>
      </c>
      <c r="Q8" s="64">
        <v>178</v>
      </c>
      <c r="R8" s="62">
        <f>SUM(O8+Q8)</f>
        <v>308.39999999999998</v>
      </c>
      <c r="S8" s="62">
        <v>2</v>
      </c>
      <c r="T8" s="78">
        <f>SUM(S8*R8)</f>
        <v>616.79999999999995</v>
      </c>
      <c r="U8" s="64">
        <v>300</v>
      </c>
      <c r="V8" s="62">
        <f>U8*0.6</f>
        <v>180</v>
      </c>
      <c r="W8" s="64">
        <v>400</v>
      </c>
      <c r="X8" s="62">
        <f>W8*0.8</f>
        <v>320</v>
      </c>
      <c r="Y8" s="64">
        <v>500</v>
      </c>
      <c r="Z8" s="62">
        <v>500</v>
      </c>
      <c r="AA8" s="78">
        <f>SUM(Z8+X8+V8)</f>
        <v>1000</v>
      </c>
      <c r="AB8" s="62"/>
      <c r="AC8" s="62"/>
      <c r="AD8" s="62">
        <v>750</v>
      </c>
      <c r="AE8" s="62"/>
      <c r="AF8" s="62">
        <v>500</v>
      </c>
      <c r="AG8" s="62"/>
      <c r="AH8" s="62"/>
      <c r="AI8" s="62"/>
      <c r="AJ8" s="62"/>
      <c r="AK8" s="62"/>
      <c r="AL8" s="62"/>
      <c r="AM8" s="79">
        <f>SUM(AD8+AF8)</f>
        <v>1250</v>
      </c>
    </row>
    <row r="9" spans="1:39" ht="20.25" customHeight="1">
      <c r="A9" s="82" t="s">
        <v>44</v>
      </c>
      <c r="B9" s="77" t="s">
        <v>26</v>
      </c>
      <c r="C9" s="77" t="s">
        <v>21</v>
      </c>
      <c r="D9" s="63">
        <f>SUM(M9+AA9+AM9)</f>
        <v>2765</v>
      </c>
      <c r="E9" s="64"/>
      <c r="F9" s="65"/>
      <c r="G9" s="64">
        <v>2530</v>
      </c>
      <c r="H9" s="65">
        <v>2530</v>
      </c>
      <c r="I9" s="62"/>
      <c r="J9" s="62"/>
      <c r="K9" s="62">
        <v>2530</v>
      </c>
      <c r="L9" s="62">
        <v>0.5</v>
      </c>
      <c r="M9" s="78">
        <f>K9*L9</f>
        <v>1265</v>
      </c>
      <c r="N9" s="64"/>
      <c r="O9" s="64"/>
      <c r="P9" s="64"/>
      <c r="Q9" s="64"/>
      <c r="R9" s="62"/>
      <c r="S9" s="62"/>
      <c r="T9" s="78">
        <v>0</v>
      </c>
      <c r="U9" s="64"/>
      <c r="V9" s="62"/>
      <c r="W9" s="64">
        <v>500</v>
      </c>
      <c r="X9" s="62"/>
      <c r="Y9" s="64"/>
      <c r="Z9" s="62"/>
      <c r="AA9" s="78">
        <v>500</v>
      </c>
      <c r="AB9" s="62"/>
      <c r="AC9" s="62"/>
      <c r="AD9" s="62">
        <v>1000</v>
      </c>
      <c r="AE9" s="62"/>
      <c r="AF9" s="62"/>
      <c r="AG9" s="62"/>
      <c r="AH9" s="62"/>
      <c r="AI9" s="62"/>
      <c r="AJ9" s="62"/>
      <c r="AK9" s="62"/>
      <c r="AL9" s="62"/>
      <c r="AM9" s="79">
        <v>1000</v>
      </c>
    </row>
    <row r="10" spans="1:39" ht="20.25" customHeight="1">
      <c r="A10" s="82" t="s">
        <v>10</v>
      </c>
      <c r="B10" s="80" t="s">
        <v>18</v>
      </c>
      <c r="C10" s="80" t="s">
        <v>19</v>
      </c>
      <c r="D10" s="63">
        <f>SUM(M10+T10+AA10+AM10)</f>
        <v>2733</v>
      </c>
      <c r="E10" s="64">
        <v>529</v>
      </c>
      <c r="F10" s="65">
        <f>E10*0.8</f>
        <v>423.20000000000005</v>
      </c>
      <c r="G10" s="64">
        <v>1082</v>
      </c>
      <c r="H10" s="65">
        <v>1082</v>
      </c>
      <c r="I10" s="62"/>
      <c r="J10" s="62"/>
      <c r="K10" s="62">
        <f>SUM(H10+F10)</f>
        <v>1505.2</v>
      </c>
      <c r="L10" s="62">
        <v>0.5</v>
      </c>
      <c r="M10" s="78">
        <f>K10*L10</f>
        <v>752.6</v>
      </c>
      <c r="N10" s="64">
        <v>80</v>
      </c>
      <c r="O10" s="64">
        <f>N10*0.8</f>
        <v>64</v>
      </c>
      <c r="P10" s="64">
        <v>111.2</v>
      </c>
      <c r="Q10" s="64">
        <v>111.2</v>
      </c>
      <c r="R10" s="62">
        <f>SUM(O10+Q10)</f>
        <v>175.2</v>
      </c>
      <c r="S10" s="62">
        <v>2</v>
      </c>
      <c r="T10" s="78">
        <f>R10*S10</f>
        <v>350.4</v>
      </c>
      <c r="U10" s="64">
        <v>200</v>
      </c>
      <c r="V10" s="62">
        <f>U10*0.6</f>
        <v>120</v>
      </c>
      <c r="W10" s="64">
        <v>200</v>
      </c>
      <c r="X10" s="62">
        <f>W10*0.8</f>
        <v>160</v>
      </c>
      <c r="Y10" s="64">
        <v>500</v>
      </c>
      <c r="Z10" s="62">
        <v>500</v>
      </c>
      <c r="AA10" s="78">
        <f>SUM(Z10+X10+V10)</f>
        <v>780</v>
      </c>
      <c r="AB10" s="62"/>
      <c r="AC10" s="62"/>
      <c r="AD10" s="62"/>
      <c r="AE10" s="62"/>
      <c r="AF10" s="62">
        <v>350</v>
      </c>
      <c r="AG10" s="62">
        <v>500</v>
      </c>
      <c r="AH10" s="62"/>
      <c r="AI10" s="62"/>
      <c r="AJ10" s="62"/>
      <c r="AK10" s="62"/>
      <c r="AL10" s="62"/>
      <c r="AM10" s="79">
        <v>850</v>
      </c>
    </row>
    <row r="11" spans="1:39" ht="20.25" customHeight="1">
      <c r="A11" s="82" t="s">
        <v>11</v>
      </c>
      <c r="B11" s="80" t="s">
        <v>27</v>
      </c>
      <c r="C11" s="80" t="s">
        <v>5</v>
      </c>
      <c r="D11" s="63">
        <f>SUM(M11+AM11)</f>
        <v>2634.5</v>
      </c>
      <c r="E11" s="64"/>
      <c r="F11" s="65"/>
      <c r="G11" s="64">
        <v>769</v>
      </c>
      <c r="H11" s="65">
        <v>769</v>
      </c>
      <c r="I11" s="62"/>
      <c r="J11" s="62"/>
      <c r="K11" s="62">
        <v>769</v>
      </c>
      <c r="L11" s="62">
        <v>0.5</v>
      </c>
      <c r="M11" s="78">
        <f>K11*L11</f>
        <v>384.5</v>
      </c>
      <c r="N11" s="64"/>
      <c r="O11" s="64"/>
      <c r="P11" s="64"/>
      <c r="Q11" s="64"/>
      <c r="R11" s="62"/>
      <c r="S11" s="62"/>
      <c r="T11" s="78">
        <v>0</v>
      </c>
      <c r="U11" s="64"/>
      <c r="V11" s="62"/>
      <c r="W11" s="64"/>
      <c r="X11" s="62"/>
      <c r="Y11" s="64"/>
      <c r="Z11" s="62"/>
      <c r="AA11" s="78">
        <v>0</v>
      </c>
      <c r="AB11" s="62"/>
      <c r="AC11" s="62"/>
      <c r="AD11" s="62">
        <v>750</v>
      </c>
      <c r="AE11" s="62"/>
      <c r="AF11" s="62"/>
      <c r="AG11" s="62"/>
      <c r="AH11" s="62">
        <v>1000</v>
      </c>
      <c r="AI11" s="62"/>
      <c r="AJ11" s="62"/>
      <c r="AK11" s="62">
        <v>500</v>
      </c>
      <c r="AL11" s="62"/>
      <c r="AM11" s="79">
        <f>SUM(AK11+AH11+AD11)</f>
        <v>2250</v>
      </c>
    </row>
    <row r="12" spans="1:39" ht="20.25" customHeight="1">
      <c r="A12" s="82" t="s">
        <v>12</v>
      </c>
      <c r="B12" s="80" t="s">
        <v>13</v>
      </c>
      <c r="C12" s="80" t="s">
        <v>14</v>
      </c>
      <c r="D12" s="63">
        <f>SUM(M12+AA12+AM12)</f>
        <v>2481.5</v>
      </c>
      <c r="E12" s="64">
        <v>2763</v>
      </c>
      <c r="F12" s="65">
        <v>2763</v>
      </c>
      <c r="G12" s="64"/>
      <c r="H12" s="65"/>
      <c r="I12" s="62"/>
      <c r="J12" s="62"/>
      <c r="K12" s="62">
        <v>2763</v>
      </c>
      <c r="L12" s="62">
        <v>0.5</v>
      </c>
      <c r="M12" s="78">
        <f>K12*L12</f>
        <v>1381.5</v>
      </c>
      <c r="N12" s="64"/>
      <c r="O12" s="64"/>
      <c r="P12" s="64"/>
      <c r="Q12" s="64"/>
      <c r="R12" s="62"/>
      <c r="S12" s="62"/>
      <c r="T12" s="78">
        <v>0</v>
      </c>
      <c r="U12" s="64">
        <v>500</v>
      </c>
      <c r="V12" s="62">
        <v>500</v>
      </c>
      <c r="W12" s="64"/>
      <c r="X12" s="62"/>
      <c r="Y12" s="64"/>
      <c r="Z12" s="62"/>
      <c r="AA12" s="78">
        <v>500</v>
      </c>
      <c r="AB12" s="81">
        <v>250</v>
      </c>
      <c r="AC12" s="62">
        <v>350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79">
        <v>600</v>
      </c>
    </row>
    <row r="13" spans="1:39" ht="20.25" customHeight="1">
      <c r="A13" s="82" t="s">
        <v>45</v>
      </c>
      <c r="B13" s="80" t="s">
        <v>2</v>
      </c>
      <c r="C13" s="80" t="s">
        <v>6</v>
      </c>
      <c r="D13" s="63">
        <f>SUM(M13+T13+AA13+AM13)</f>
        <v>2280.5</v>
      </c>
      <c r="E13" s="64">
        <v>1697</v>
      </c>
      <c r="F13" s="65">
        <v>1697</v>
      </c>
      <c r="G13" s="64"/>
      <c r="H13" s="65"/>
      <c r="I13" s="62"/>
      <c r="J13" s="62"/>
      <c r="K13" s="62">
        <v>1697</v>
      </c>
      <c r="L13" s="62">
        <v>0.5</v>
      </c>
      <c r="M13" s="78">
        <f>K13*L13</f>
        <v>848.5</v>
      </c>
      <c r="N13" s="64">
        <v>141</v>
      </c>
      <c r="O13" s="64">
        <v>141</v>
      </c>
      <c r="P13" s="64"/>
      <c r="Q13" s="64"/>
      <c r="R13" s="62">
        <v>141</v>
      </c>
      <c r="S13" s="62">
        <v>2</v>
      </c>
      <c r="T13" s="78">
        <v>282</v>
      </c>
      <c r="U13" s="64">
        <v>300</v>
      </c>
      <c r="V13" s="62">
        <v>300</v>
      </c>
      <c r="W13" s="64"/>
      <c r="X13" s="62"/>
      <c r="Y13" s="64"/>
      <c r="Z13" s="62"/>
      <c r="AA13" s="78">
        <v>300</v>
      </c>
      <c r="AB13" s="62">
        <v>350</v>
      </c>
      <c r="AC13" s="62"/>
      <c r="AD13" s="62"/>
      <c r="AE13" s="62"/>
      <c r="AF13" s="62"/>
      <c r="AG13" s="62"/>
      <c r="AH13" s="62">
        <v>500</v>
      </c>
      <c r="AI13" s="62"/>
      <c r="AJ13" s="62"/>
      <c r="AK13" s="62"/>
      <c r="AL13" s="62"/>
      <c r="AM13" s="79">
        <v>850</v>
      </c>
    </row>
    <row r="14" spans="1:39" ht="20.25" customHeight="1">
      <c r="A14" s="84">
        <v>11</v>
      </c>
      <c r="B14" s="77" t="s">
        <v>68</v>
      </c>
      <c r="C14" s="77" t="s">
        <v>22</v>
      </c>
      <c r="D14" s="63">
        <f>SUM(T14+AA14+AM14)</f>
        <v>2210.8000000000002</v>
      </c>
      <c r="E14" s="64"/>
      <c r="F14" s="65"/>
      <c r="G14" s="64"/>
      <c r="H14" s="65"/>
      <c r="I14" s="62"/>
      <c r="J14" s="62"/>
      <c r="K14" s="62"/>
      <c r="L14" s="62"/>
      <c r="M14" s="78">
        <v>0</v>
      </c>
      <c r="N14" s="64">
        <v>143</v>
      </c>
      <c r="O14" s="64">
        <f>N14*0.8</f>
        <v>114.4</v>
      </c>
      <c r="P14" s="64">
        <v>191</v>
      </c>
      <c r="Q14" s="64">
        <v>191</v>
      </c>
      <c r="R14" s="62">
        <f>SUM(O14+Q14)</f>
        <v>305.39999999999998</v>
      </c>
      <c r="S14" s="62">
        <v>2</v>
      </c>
      <c r="T14" s="78">
        <f>R14*S14</f>
        <v>610.79999999999995</v>
      </c>
      <c r="U14" s="64">
        <v>250</v>
      </c>
      <c r="V14" s="62">
        <f>U14*0.8</f>
        <v>200</v>
      </c>
      <c r="W14" s="64">
        <v>500</v>
      </c>
      <c r="X14" s="62">
        <v>500</v>
      </c>
      <c r="Y14" s="64">
        <v>250</v>
      </c>
      <c r="Z14" s="62">
        <f>Y14*0.6</f>
        <v>150</v>
      </c>
      <c r="AA14" s="78">
        <f>SUM(V14+X14+Z14)</f>
        <v>850</v>
      </c>
      <c r="AB14" s="62"/>
      <c r="AC14" s="62"/>
      <c r="AD14" s="62">
        <v>750</v>
      </c>
      <c r="AE14" s="62"/>
      <c r="AF14" s="62"/>
      <c r="AG14" s="62"/>
      <c r="AH14" s="62"/>
      <c r="AI14" s="62"/>
      <c r="AJ14" s="62"/>
      <c r="AK14" s="62"/>
      <c r="AL14" s="62"/>
      <c r="AM14" s="79">
        <v>750</v>
      </c>
    </row>
    <row r="15" spans="1:39" ht="20.25" customHeight="1">
      <c r="A15" s="84" t="s">
        <v>20</v>
      </c>
      <c r="B15" s="83" t="s">
        <v>71</v>
      </c>
      <c r="C15" s="83" t="s">
        <v>72</v>
      </c>
      <c r="D15" s="63">
        <f>SUM(M15+T15+AA15+AM15)</f>
        <v>1674.5</v>
      </c>
      <c r="E15" s="62"/>
      <c r="F15" s="62"/>
      <c r="G15" s="62">
        <v>1413</v>
      </c>
      <c r="H15" s="62">
        <v>1413</v>
      </c>
      <c r="I15" s="62"/>
      <c r="J15" s="62"/>
      <c r="K15" s="62">
        <v>1413</v>
      </c>
      <c r="L15" s="62">
        <v>0.5</v>
      </c>
      <c r="M15" s="78">
        <f>K15*L15</f>
        <v>706.5</v>
      </c>
      <c r="N15" s="62"/>
      <c r="O15" s="62"/>
      <c r="P15" s="62">
        <v>159</v>
      </c>
      <c r="Q15" s="62">
        <v>159</v>
      </c>
      <c r="R15" s="62">
        <v>159</v>
      </c>
      <c r="S15" s="62">
        <v>2</v>
      </c>
      <c r="T15" s="78">
        <f>R15*S15</f>
        <v>318</v>
      </c>
      <c r="U15" s="62"/>
      <c r="V15" s="62"/>
      <c r="W15" s="62">
        <v>400</v>
      </c>
      <c r="X15" s="62">
        <v>400</v>
      </c>
      <c r="Y15" s="62"/>
      <c r="Z15" s="62"/>
      <c r="AA15" s="78">
        <v>400</v>
      </c>
      <c r="AB15" s="62"/>
      <c r="AC15" s="62"/>
      <c r="AD15" s="62">
        <v>250</v>
      </c>
      <c r="AE15" s="62"/>
      <c r="AF15" s="62"/>
      <c r="AG15" s="62"/>
      <c r="AH15" s="62"/>
      <c r="AI15" s="62"/>
      <c r="AJ15" s="62"/>
      <c r="AK15" s="62"/>
      <c r="AL15" s="62"/>
      <c r="AM15" s="79">
        <v>250</v>
      </c>
    </row>
    <row r="16" spans="1:39" ht="20.25" customHeight="1">
      <c r="A16" s="84" t="s">
        <v>23</v>
      </c>
      <c r="B16" s="77" t="s">
        <v>73</v>
      </c>
      <c r="C16" s="83" t="s">
        <v>6</v>
      </c>
      <c r="D16" s="63">
        <f>SUM(M16+T16+AA16)</f>
        <v>1364.9</v>
      </c>
      <c r="E16" s="62">
        <v>735</v>
      </c>
      <c r="F16" s="62">
        <v>735</v>
      </c>
      <c r="G16" s="62">
        <v>338</v>
      </c>
      <c r="H16" s="62">
        <f>G16*0.8</f>
        <v>270.40000000000003</v>
      </c>
      <c r="I16" s="62">
        <v>94</v>
      </c>
      <c r="J16" s="62">
        <f>I16*0.6</f>
        <v>56.4</v>
      </c>
      <c r="K16" s="62">
        <f>SUM(J16+H16+F16)</f>
        <v>1061.8</v>
      </c>
      <c r="L16" s="62">
        <v>0.5</v>
      </c>
      <c r="M16" s="78">
        <f>K16*L16</f>
        <v>530.9</v>
      </c>
      <c r="N16" s="62">
        <v>115</v>
      </c>
      <c r="O16" s="62">
        <v>115</v>
      </c>
      <c r="P16" s="62">
        <v>115</v>
      </c>
      <c r="Q16" s="62">
        <f>P16*0.8</f>
        <v>92</v>
      </c>
      <c r="R16" s="62">
        <f>SUM(O16+Q16)</f>
        <v>207</v>
      </c>
      <c r="S16" s="62">
        <v>2</v>
      </c>
      <c r="T16" s="78">
        <f>R16*S16</f>
        <v>414</v>
      </c>
      <c r="U16" s="62"/>
      <c r="V16" s="62"/>
      <c r="W16" s="62">
        <v>150</v>
      </c>
      <c r="X16" s="62">
        <f>W16*0.8</f>
        <v>120</v>
      </c>
      <c r="Y16" s="62">
        <v>300</v>
      </c>
      <c r="Z16" s="62">
        <v>300</v>
      </c>
      <c r="AA16" s="78">
        <f>SUM(X16+Z16)</f>
        <v>420</v>
      </c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79">
        <v>0</v>
      </c>
    </row>
    <row r="17" spans="1:39" ht="20.25" customHeight="1">
      <c r="A17" s="84" t="s">
        <v>24</v>
      </c>
      <c r="B17" s="83" t="s">
        <v>62</v>
      </c>
      <c r="C17" s="80" t="s">
        <v>5</v>
      </c>
      <c r="D17" s="63">
        <f>SUM(M17+AA17)</f>
        <v>1340.5</v>
      </c>
      <c r="E17" s="64">
        <v>1681</v>
      </c>
      <c r="F17" s="65">
        <v>1681</v>
      </c>
      <c r="G17" s="64"/>
      <c r="H17" s="65"/>
      <c r="I17" s="62"/>
      <c r="J17" s="62"/>
      <c r="K17" s="62">
        <v>1681</v>
      </c>
      <c r="L17" s="62">
        <v>0.5</v>
      </c>
      <c r="M17" s="78">
        <f>K17*L17</f>
        <v>840.5</v>
      </c>
      <c r="N17" s="64"/>
      <c r="O17" s="64"/>
      <c r="P17" s="64"/>
      <c r="Q17" s="64"/>
      <c r="R17" s="62"/>
      <c r="S17" s="62"/>
      <c r="T17" s="78">
        <v>0</v>
      </c>
      <c r="U17" s="64">
        <v>500</v>
      </c>
      <c r="V17" s="62"/>
      <c r="W17" s="64"/>
      <c r="X17" s="62"/>
      <c r="Y17" s="64"/>
      <c r="Z17" s="62"/>
      <c r="AA17" s="78">
        <v>500</v>
      </c>
      <c r="AB17" s="81"/>
      <c r="AC17" s="81"/>
      <c r="AD17" s="81"/>
      <c r="AE17" s="62"/>
      <c r="AF17" s="62"/>
      <c r="AG17" s="62"/>
      <c r="AH17" s="62"/>
      <c r="AI17" s="62"/>
      <c r="AJ17" s="62"/>
      <c r="AK17" s="62"/>
      <c r="AL17" s="62"/>
      <c r="AM17" s="79">
        <v>0</v>
      </c>
    </row>
    <row r="18" spans="1:39" ht="20.25" customHeight="1">
      <c r="A18" s="84" t="s">
        <v>46</v>
      </c>
      <c r="B18" s="77" t="s">
        <v>70</v>
      </c>
      <c r="C18" s="77" t="s">
        <v>69</v>
      </c>
      <c r="D18" s="90">
        <f>SUM(M18+AM18)</f>
        <v>1012.5</v>
      </c>
      <c r="E18" s="64">
        <v>25</v>
      </c>
      <c r="F18" s="65">
        <v>25</v>
      </c>
      <c r="G18" s="64"/>
      <c r="H18" s="65"/>
      <c r="I18" s="62"/>
      <c r="J18" s="62"/>
      <c r="K18" s="62">
        <v>25</v>
      </c>
      <c r="L18" s="62">
        <v>0.5</v>
      </c>
      <c r="M18" s="78">
        <v>12.5</v>
      </c>
      <c r="N18" s="64"/>
      <c r="O18" s="64"/>
      <c r="P18" s="64"/>
      <c r="Q18" s="64"/>
      <c r="R18" s="62"/>
      <c r="S18" s="62"/>
      <c r="T18" s="78">
        <v>0</v>
      </c>
      <c r="U18" s="64"/>
      <c r="V18" s="62"/>
      <c r="W18" s="64"/>
      <c r="X18" s="62"/>
      <c r="Y18" s="64"/>
      <c r="Z18" s="62"/>
      <c r="AA18" s="78">
        <v>0</v>
      </c>
      <c r="AB18" s="62">
        <v>1000</v>
      </c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79">
        <v>1000</v>
      </c>
    </row>
    <row r="19" spans="1:39" ht="20.25" customHeight="1">
      <c r="A19" s="1"/>
      <c r="B19" s="56"/>
      <c r="C19" s="56"/>
      <c r="D19" s="91"/>
      <c r="G19" s="49"/>
      <c r="H19" s="57"/>
      <c r="I19" s="4"/>
      <c r="J19" s="4"/>
      <c r="K19" s="4"/>
      <c r="L19" s="4"/>
      <c r="M19" s="89"/>
      <c r="N19" s="49"/>
      <c r="O19" s="49"/>
      <c r="P19" s="49"/>
      <c r="Q19" s="49"/>
      <c r="R19" s="4"/>
      <c r="S19" s="4"/>
      <c r="T19" s="89"/>
      <c r="U19" s="50"/>
      <c r="V19" s="4"/>
      <c r="W19" s="49"/>
      <c r="X19" s="4"/>
      <c r="Y19" s="49"/>
      <c r="Z19" s="4"/>
      <c r="AA19" s="89"/>
      <c r="AB19" s="3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89"/>
    </row>
    <row r="20" spans="1:39" ht="20.25" customHeight="1">
      <c r="A20" s="66"/>
      <c r="B20" s="4"/>
      <c r="C20" s="4"/>
      <c r="D20" s="4"/>
      <c r="E20" s="4"/>
      <c r="F20" s="4"/>
      <c r="G20" s="4"/>
      <c r="H20" s="4"/>
      <c r="I20" s="4"/>
      <c r="J20" s="4"/>
    </row>
    <row r="21" spans="1:39" ht="20.25" customHeight="1">
      <c r="A21" s="66"/>
      <c r="B21" s="67"/>
      <c r="C21" s="67"/>
      <c r="D21" s="68"/>
      <c r="E21" s="49"/>
      <c r="F21" s="57"/>
      <c r="G21" s="49"/>
      <c r="H21" s="57"/>
      <c r="I21" s="49"/>
      <c r="J21" s="4"/>
      <c r="K21" s="4"/>
      <c r="L21" s="4"/>
      <c r="M21" s="58"/>
      <c r="N21" s="60"/>
      <c r="O21" s="49"/>
      <c r="P21" s="49"/>
      <c r="Q21" s="49"/>
      <c r="R21" s="4"/>
      <c r="S21" s="55"/>
      <c r="T21" s="58"/>
      <c r="U21" s="59"/>
      <c r="V21" s="55"/>
      <c r="W21" s="60"/>
      <c r="X21" s="55"/>
      <c r="Y21" s="60"/>
      <c r="Z21" s="55"/>
      <c r="AA21" s="58"/>
      <c r="AB21" s="54"/>
      <c r="AC21" s="55"/>
      <c r="AD21" s="4"/>
      <c r="AE21" s="4"/>
      <c r="AF21" s="4"/>
      <c r="AG21" s="4"/>
      <c r="AH21" s="4"/>
      <c r="AI21" s="4"/>
      <c r="AJ21" s="4"/>
      <c r="AK21" s="4"/>
      <c r="AL21" s="4"/>
      <c r="AM21" s="58"/>
    </row>
    <row r="22" spans="1:39" ht="20.25" customHeight="1">
      <c r="A22" s="66"/>
      <c r="B22" s="69"/>
      <c r="C22" s="69"/>
      <c r="D22" s="68"/>
      <c r="E22" s="49"/>
      <c r="F22" s="57"/>
      <c r="G22" s="49"/>
      <c r="H22" s="57"/>
      <c r="I22" s="4"/>
      <c r="J22" s="4"/>
      <c r="K22" s="4"/>
      <c r="L22" s="4"/>
      <c r="M22" s="58"/>
      <c r="N22" s="60"/>
      <c r="O22" s="49"/>
      <c r="P22" s="49"/>
      <c r="Q22" s="49"/>
      <c r="R22" s="4"/>
      <c r="S22" s="55"/>
      <c r="T22" s="58"/>
      <c r="U22" s="59"/>
      <c r="V22" s="55"/>
      <c r="W22" s="60"/>
      <c r="X22" s="55"/>
      <c r="Y22" s="60"/>
      <c r="Z22" s="55"/>
      <c r="AA22" s="58"/>
      <c r="AB22" s="54"/>
      <c r="AC22" s="55"/>
      <c r="AD22" s="55"/>
      <c r="AE22" s="4"/>
      <c r="AF22" s="4"/>
      <c r="AG22" s="4"/>
      <c r="AH22" s="4"/>
      <c r="AI22" s="4"/>
      <c r="AJ22" s="4"/>
      <c r="AK22" s="4"/>
      <c r="AL22" s="4"/>
      <c r="AM22" s="58"/>
    </row>
    <row r="23" spans="1:39" ht="20.25" customHeight="1">
      <c r="A23" s="66"/>
      <c r="B23" s="70"/>
      <c r="C23" s="69"/>
      <c r="D23" s="68"/>
      <c r="E23" s="49"/>
      <c r="F23" s="57"/>
      <c r="G23" s="49"/>
      <c r="H23" s="57"/>
      <c r="I23" s="4"/>
      <c r="J23" s="4"/>
      <c r="K23" s="4"/>
      <c r="L23" s="4"/>
      <c r="M23" s="58"/>
      <c r="N23" s="60"/>
      <c r="O23" s="49"/>
      <c r="P23" s="49"/>
      <c r="Q23" s="49"/>
      <c r="R23" s="4"/>
      <c r="S23" s="55"/>
      <c r="T23" s="58"/>
      <c r="U23" s="59"/>
      <c r="V23" s="55"/>
      <c r="W23" s="60"/>
      <c r="X23" s="55"/>
      <c r="Y23" s="60"/>
      <c r="Z23" s="55"/>
      <c r="AA23" s="58"/>
      <c r="AB23" s="54"/>
      <c r="AC23" s="55"/>
      <c r="AD23" s="55"/>
      <c r="AE23" s="4"/>
      <c r="AF23" s="4"/>
      <c r="AG23" s="4"/>
      <c r="AH23" s="4"/>
      <c r="AI23" s="4"/>
      <c r="AJ23" s="4"/>
      <c r="AK23" s="4"/>
      <c r="AL23" s="4"/>
      <c r="AM23" s="58"/>
    </row>
    <row r="24" spans="1:39" ht="20.25" customHeight="1">
      <c r="A24" s="66"/>
      <c r="B24" s="4"/>
      <c r="C24" s="4"/>
      <c r="D24" s="26"/>
      <c r="E24" s="4"/>
      <c r="F24" s="4"/>
      <c r="G24" s="4"/>
      <c r="H24" s="4"/>
      <c r="I24" s="4"/>
      <c r="J24" s="4"/>
      <c r="M24" s="61"/>
      <c r="N24" s="61"/>
    </row>
    <row r="25" spans="1:39" ht="20.25" customHeight="1">
      <c r="A25" s="66"/>
      <c r="B25" s="4"/>
      <c r="C25" s="4"/>
      <c r="D25" s="26"/>
      <c r="E25" s="4"/>
      <c r="F25" s="4"/>
      <c r="G25" s="4"/>
      <c r="H25" s="4"/>
      <c r="I25" s="4"/>
      <c r="J25" s="4"/>
    </row>
    <row r="26" spans="1:39" ht="20.25" customHeight="1">
      <c r="A26" s="66"/>
      <c r="B26" s="4"/>
      <c r="C26" s="4"/>
      <c r="D26" s="4"/>
      <c r="E26" s="4"/>
      <c r="F26" s="4"/>
      <c r="G26" s="4"/>
      <c r="H26" s="4"/>
      <c r="I26" s="4"/>
      <c r="J26" s="4"/>
    </row>
    <row r="27" spans="1:39" ht="20.25" customHeight="1">
      <c r="A27" s="66"/>
      <c r="B27" s="4"/>
      <c r="C27" s="52"/>
      <c r="D27" s="4"/>
      <c r="E27" s="49"/>
      <c r="F27" s="4"/>
      <c r="G27" s="49"/>
      <c r="H27" s="4"/>
      <c r="I27" s="4"/>
      <c r="J27" s="4"/>
      <c r="K27" s="4"/>
      <c r="L27" s="4"/>
      <c r="O27" s="4"/>
      <c r="P27" s="49"/>
      <c r="Q27" s="4"/>
      <c r="R27" s="4"/>
      <c r="S27" s="4"/>
    </row>
    <row r="28" spans="1:39" ht="20.25" customHeight="1">
      <c r="A28" s="66"/>
      <c r="B28" s="4"/>
      <c r="C28" s="49"/>
      <c r="D28" s="49"/>
      <c r="E28" s="49"/>
      <c r="F28" s="4"/>
      <c r="G28" s="49"/>
      <c r="H28" s="4"/>
      <c r="I28" s="4"/>
      <c r="J28" s="4"/>
      <c r="K28" s="4"/>
      <c r="L28" s="4"/>
      <c r="O28" s="4"/>
      <c r="P28" s="49"/>
      <c r="Q28" s="4"/>
      <c r="R28" s="4"/>
      <c r="S28" s="4"/>
      <c r="AM28" s="1">
        <f t="shared" ref="AM28:AM36" si="0">SUM(AB28:AL28)</f>
        <v>0</v>
      </c>
    </row>
    <row r="29" spans="1:39" ht="20.25" customHeight="1">
      <c r="A29" s="66"/>
      <c r="B29" s="4"/>
      <c r="C29" s="4"/>
      <c r="D29" s="4"/>
      <c r="E29" s="49"/>
      <c r="F29" s="4"/>
      <c r="G29" s="49"/>
      <c r="H29" s="4"/>
      <c r="I29" s="4"/>
      <c r="J29" s="4"/>
      <c r="K29" s="4"/>
      <c r="L29" s="4"/>
      <c r="O29" s="4"/>
      <c r="P29" s="49"/>
      <c r="Q29" s="4"/>
      <c r="R29" s="4"/>
      <c r="S29" s="4"/>
      <c r="AM29" s="1">
        <f t="shared" si="0"/>
        <v>0</v>
      </c>
    </row>
    <row r="30" spans="1:39" ht="20.25" customHeight="1">
      <c r="A30" s="66"/>
      <c r="B30" s="4"/>
      <c r="C30" s="4"/>
      <c r="D30" s="4"/>
      <c r="E30" s="49"/>
      <c r="F30" s="4"/>
      <c r="G30" s="49"/>
      <c r="H30" s="4"/>
      <c r="I30" s="4"/>
      <c r="J30" s="4"/>
      <c r="K30" s="4"/>
      <c r="L30" s="4"/>
      <c r="O30" s="4"/>
      <c r="P30" s="49"/>
      <c r="Q30" s="4"/>
      <c r="R30" s="4"/>
      <c r="S30" s="4"/>
      <c r="AM30" s="1">
        <f t="shared" si="0"/>
        <v>0</v>
      </c>
    </row>
    <row r="31" spans="1:39" ht="20.25" customHeight="1">
      <c r="A31" s="66"/>
      <c r="B31" s="52"/>
      <c r="C31" s="52"/>
      <c r="D31" s="4"/>
      <c r="E31" s="49"/>
      <c r="F31" s="4"/>
      <c r="G31" s="49"/>
      <c r="H31" s="4"/>
      <c r="I31" s="4"/>
      <c r="J31" s="4"/>
      <c r="K31" s="4"/>
      <c r="L31" s="4"/>
      <c r="O31" s="52"/>
      <c r="P31" s="53"/>
      <c r="Q31" s="52"/>
      <c r="R31" s="4"/>
      <c r="S31" s="4"/>
      <c r="AM31" s="1">
        <f t="shared" si="0"/>
        <v>0</v>
      </c>
    </row>
    <row r="32" spans="1:39" ht="20.25" customHeight="1">
      <c r="A32" s="66"/>
      <c r="B32" s="52"/>
      <c r="C32" s="52"/>
      <c r="D32" s="4"/>
      <c r="E32" s="49"/>
      <c r="F32" s="4"/>
      <c r="G32" s="49"/>
      <c r="H32" s="4"/>
      <c r="I32" s="4"/>
      <c r="J32" s="4"/>
      <c r="K32" s="4"/>
      <c r="L32" s="4"/>
      <c r="R32" s="4"/>
      <c r="S32" s="4"/>
      <c r="AM32" s="1">
        <f t="shared" si="0"/>
        <v>0</v>
      </c>
    </row>
    <row r="33" spans="1:39" ht="20.25" customHeight="1">
      <c r="A33" s="66"/>
      <c r="B33" s="52"/>
      <c r="C33" s="52"/>
      <c r="D33" s="4"/>
      <c r="E33" s="49"/>
      <c r="F33" s="4"/>
      <c r="G33" s="49"/>
      <c r="H33" s="4"/>
      <c r="I33" s="4"/>
      <c r="J33" s="4"/>
      <c r="K33" s="4"/>
      <c r="L33" s="4"/>
      <c r="O33" s="4"/>
      <c r="P33" s="49"/>
      <c r="Q33" s="4"/>
      <c r="R33" s="4"/>
      <c r="S33" s="4"/>
      <c r="AM33" s="1">
        <f t="shared" si="0"/>
        <v>0</v>
      </c>
    </row>
    <row r="34" spans="1:39" ht="20.25" customHeight="1">
      <c r="A34" s="66"/>
      <c r="B34" s="52"/>
      <c r="C34" s="52"/>
      <c r="D34" s="4"/>
      <c r="E34" s="49"/>
      <c r="F34" s="4"/>
      <c r="G34" s="49"/>
      <c r="H34" s="4"/>
      <c r="I34" s="4"/>
      <c r="J34" s="4"/>
      <c r="K34" s="4"/>
      <c r="L34" s="4"/>
      <c r="O34" s="4"/>
      <c r="P34" s="49"/>
      <c r="Q34" s="4"/>
      <c r="R34" s="4"/>
      <c r="S34" s="4"/>
      <c r="AM34" s="1">
        <f t="shared" si="0"/>
        <v>0</v>
      </c>
    </row>
    <row r="35" spans="1:39" ht="20.25" customHeight="1">
      <c r="A35" s="4"/>
      <c r="B35" s="4"/>
      <c r="C35" s="52"/>
      <c r="D35" s="4"/>
      <c r="E35" s="49"/>
      <c r="F35" s="4"/>
      <c r="G35" s="49"/>
      <c r="H35" s="4"/>
      <c r="I35" s="4"/>
      <c r="J35" s="4"/>
      <c r="K35" s="4"/>
      <c r="L35" s="4"/>
      <c r="O35" s="4"/>
      <c r="P35" s="49"/>
      <c r="Q35" s="4"/>
      <c r="R35" s="4"/>
      <c r="S35" s="4"/>
      <c r="AM35" s="1">
        <f t="shared" si="0"/>
        <v>0</v>
      </c>
    </row>
    <row r="36" spans="1:39" ht="20.25" customHeight="1">
      <c r="A36" s="1"/>
      <c r="B36" s="51"/>
      <c r="C36" s="51"/>
      <c r="D36" s="4"/>
      <c r="E36" s="49"/>
      <c r="F36" s="4"/>
      <c r="G36" s="49"/>
      <c r="H36" s="4"/>
      <c r="I36" s="4"/>
      <c r="J36" s="4"/>
      <c r="K36" s="4"/>
      <c r="L36" s="4"/>
      <c r="O36" s="52"/>
      <c r="P36" s="53"/>
      <c r="Q36" s="52"/>
      <c r="R36" s="4"/>
      <c r="S36" s="4"/>
      <c r="AM36" s="1">
        <f t="shared" si="0"/>
        <v>0</v>
      </c>
    </row>
    <row r="37" spans="1:39">
      <c r="D37" s="4"/>
    </row>
    <row r="38" spans="1:39">
      <c r="D38" s="4"/>
    </row>
  </sheetData>
  <mergeCells count="5">
    <mergeCell ref="A1:C1"/>
    <mergeCell ref="E2:M2"/>
    <mergeCell ref="N2:T2"/>
    <mergeCell ref="U2:AA2"/>
    <mergeCell ref="AB2:A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64" sqref="B64"/>
    </sheetView>
  </sheetViews>
  <sheetFormatPr defaultRowHeight="20.25"/>
  <cols>
    <col min="1" max="1" width="12.5703125" style="1" bestFit="1" customWidth="1"/>
    <col min="2" max="2" width="49.85546875" style="1" bestFit="1" customWidth="1"/>
    <col min="3" max="3" width="6.7109375" style="1" bestFit="1" customWidth="1"/>
    <col min="4" max="4" width="7.28515625" style="1" bestFit="1" customWidth="1"/>
    <col min="5" max="5" width="6.28515625" style="1" bestFit="1" customWidth="1"/>
    <col min="6" max="6" width="10.7109375" style="1" bestFit="1" customWidth="1"/>
    <col min="7" max="7" width="8.85546875" style="1" bestFit="1" customWidth="1"/>
    <col min="8" max="8" width="8.42578125" style="1" bestFit="1" customWidth="1"/>
    <col min="9" max="16384" width="9.140625" style="1"/>
  </cols>
  <sheetData>
    <row r="1" spans="1:8" ht="34.5" thickBot="1">
      <c r="A1" s="112" t="s">
        <v>79</v>
      </c>
      <c r="B1" s="113"/>
      <c r="C1" s="113"/>
      <c r="D1" s="113"/>
      <c r="E1" s="113"/>
      <c r="F1" s="113"/>
      <c r="G1" s="113"/>
      <c r="H1" s="114"/>
    </row>
    <row r="2" spans="1:8" ht="21" thickBot="1">
      <c r="A2" s="33" t="s">
        <v>55</v>
      </c>
      <c r="B2" s="34" t="s">
        <v>54</v>
      </c>
      <c r="C2" s="35"/>
      <c r="D2" s="36"/>
      <c r="E2" s="37"/>
      <c r="F2" s="36"/>
      <c r="G2" s="36"/>
      <c r="H2" s="38" t="s">
        <v>28</v>
      </c>
    </row>
    <row r="3" spans="1:8">
      <c r="A3" s="27" t="s">
        <v>43</v>
      </c>
      <c r="B3" s="39" t="s">
        <v>5</v>
      </c>
      <c r="C3" s="30"/>
      <c r="D3" s="30"/>
      <c r="E3" s="31"/>
      <c r="F3" s="30"/>
      <c r="G3" s="30"/>
      <c r="H3" s="11">
        <v>81</v>
      </c>
    </row>
    <row r="4" spans="1:8" ht="21" thickBot="1">
      <c r="A4" s="27" t="s">
        <v>3</v>
      </c>
      <c r="B4" s="28" t="s">
        <v>22</v>
      </c>
      <c r="C4" s="30"/>
      <c r="D4" s="30"/>
      <c r="E4" s="31"/>
      <c r="F4" s="30"/>
      <c r="G4" s="30"/>
      <c r="H4" s="11">
        <v>21</v>
      </c>
    </row>
    <row r="5" spans="1:8">
      <c r="A5" s="10" t="s">
        <v>100</v>
      </c>
      <c r="B5" s="24" t="s">
        <v>15</v>
      </c>
      <c r="C5" s="43"/>
      <c r="D5" s="43"/>
      <c r="E5" s="45"/>
      <c r="F5" s="43"/>
      <c r="G5" s="43"/>
      <c r="H5" s="23">
        <v>20</v>
      </c>
    </row>
    <row r="6" spans="1:8">
      <c r="A6" s="10" t="s">
        <v>8</v>
      </c>
      <c r="B6" s="24" t="s">
        <v>80</v>
      </c>
      <c r="C6" s="26"/>
      <c r="D6" s="26"/>
      <c r="E6" s="6"/>
      <c r="F6" s="26"/>
      <c r="G6" s="26"/>
      <c r="H6" s="11">
        <f>SUM(H20,H45,H71)</f>
        <v>16</v>
      </c>
    </row>
    <row r="7" spans="1:8">
      <c r="A7" s="10" t="s">
        <v>9</v>
      </c>
      <c r="B7" s="24" t="s">
        <v>17</v>
      </c>
      <c r="C7" s="26"/>
      <c r="D7" s="26"/>
      <c r="E7" s="6"/>
      <c r="F7" s="26"/>
      <c r="G7" s="26"/>
      <c r="H7" s="11">
        <v>15</v>
      </c>
    </row>
    <row r="8" spans="1:8">
      <c r="A8" s="10" t="s">
        <v>103</v>
      </c>
      <c r="B8" s="24" t="s">
        <v>81</v>
      </c>
      <c r="C8" s="26"/>
      <c r="D8" s="26"/>
      <c r="E8" s="6"/>
      <c r="F8" s="26"/>
      <c r="G8" s="26"/>
      <c r="H8" s="11">
        <v>14</v>
      </c>
    </row>
    <row r="9" spans="1:8">
      <c r="A9" s="92" t="s">
        <v>103</v>
      </c>
      <c r="B9" s="24" t="s">
        <v>14</v>
      </c>
      <c r="C9" s="26"/>
      <c r="D9" s="26"/>
      <c r="E9" s="6"/>
      <c r="F9" s="26"/>
      <c r="G9" s="26"/>
      <c r="H9" s="11">
        <v>14</v>
      </c>
    </row>
    <row r="10" spans="1:8" s="51" customFormat="1">
      <c r="A10" s="93" t="s">
        <v>11</v>
      </c>
      <c r="B10" s="94" t="s">
        <v>82</v>
      </c>
      <c r="C10" s="95"/>
      <c r="D10" s="95"/>
      <c r="E10" s="89"/>
      <c r="F10" s="95"/>
      <c r="G10" s="95"/>
      <c r="H10" s="96">
        <v>12</v>
      </c>
    </row>
    <row r="11" spans="1:8" ht="21" thickBot="1">
      <c r="A11" s="46" t="s">
        <v>12</v>
      </c>
      <c r="B11" s="40" t="s">
        <v>83</v>
      </c>
      <c r="C11" s="41"/>
      <c r="D11" s="41"/>
      <c r="E11" s="42"/>
      <c r="F11" s="41"/>
      <c r="G11" s="41"/>
      <c r="H11" s="15">
        <v>10</v>
      </c>
    </row>
    <row r="12" spans="1:8" ht="21" thickBot="1"/>
    <row r="13" spans="1:8" ht="34.5" thickBot="1">
      <c r="A13" s="112" t="s">
        <v>48</v>
      </c>
      <c r="B13" s="113"/>
      <c r="C13" s="113"/>
      <c r="D13" s="113"/>
      <c r="E13" s="113"/>
      <c r="F13" s="113"/>
      <c r="G13" s="113"/>
      <c r="H13" s="114"/>
    </row>
    <row r="14" spans="1:8">
      <c r="A14" s="32" t="s">
        <v>55</v>
      </c>
      <c r="B14" s="20" t="s">
        <v>54</v>
      </c>
      <c r="C14" s="16" t="s">
        <v>36</v>
      </c>
      <c r="D14" s="8" t="s">
        <v>37</v>
      </c>
      <c r="E14" s="17" t="s">
        <v>38</v>
      </c>
      <c r="F14" s="8" t="s">
        <v>84</v>
      </c>
      <c r="G14" s="8" t="s">
        <v>85</v>
      </c>
      <c r="H14" s="9" t="s">
        <v>28</v>
      </c>
    </row>
    <row r="15" spans="1:8">
      <c r="A15" s="27" t="s">
        <v>43</v>
      </c>
      <c r="B15" s="28" t="s">
        <v>5</v>
      </c>
      <c r="C15" s="29">
        <v>4</v>
      </c>
      <c r="D15" s="30">
        <v>1</v>
      </c>
      <c r="E15" s="31">
        <v>3</v>
      </c>
      <c r="F15" s="30">
        <v>10</v>
      </c>
      <c r="G15" s="30">
        <v>3</v>
      </c>
      <c r="H15" s="11">
        <f t="shared" ref="H15:H21" si="0">SUM(C15:G15)</f>
        <v>21</v>
      </c>
    </row>
    <row r="16" spans="1:8">
      <c r="A16" s="27" t="s">
        <v>3</v>
      </c>
      <c r="B16" s="28" t="s">
        <v>15</v>
      </c>
      <c r="C16" s="29">
        <v>2</v>
      </c>
      <c r="D16" s="30">
        <v>2</v>
      </c>
      <c r="E16" s="31">
        <v>2</v>
      </c>
      <c r="F16" s="30">
        <v>0</v>
      </c>
      <c r="G16" s="30">
        <v>2</v>
      </c>
      <c r="H16" s="11">
        <f t="shared" si="0"/>
        <v>8</v>
      </c>
    </row>
    <row r="17" spans="1:8">
      <c r="A17" s="27" t="s">
        <v>7</v>
      </c>
      <c r="B17" s="28" t="s">
        <v>22</v>
      </c>
      <c r="C17" s="29">
        <v>1</v>
      </c>
      <c r="D17" s="30">
        <v>3</v>
      </c>
      <c r="E17" s="31">
        <v>2</v>
      </c>
      <c r="F17" s="30">
        <v>0</v>
      </c>
      <c r="G17" s="30">
        <v>0</v>
      </c>
      <c r="H17" s="11">
        <f t="shared" si="0"/>
        <v>6</v>
      </c>
    </row>
    <row r="18" spans="1:8">
      <c r="A18" s="10" t="s">
        <v>93</v>
      </c>
      <c r="B18" s="24" t="s">
        <v>82</v>
      </c>
      <c r="C18" s="25">
        <v>2</v>
      </c>
      <c r="D18" s="26">
        <v>1</v>
      </c>
      <c r="E18" s="6">
        <v>2</v>
      </c>
      <c r="F18" s="26">
        <v>0</v>
      </c>
      <c r="G18" s="26">
        <v>0</v>
      </c>
      <c r="H18" s="11">
        <f t="shared" si="0"/>
        <v>5</v>
      </c>
    </row>
    <row r="19" spans="1:8">
      <c r="A19" s="10" t="s">
        <v>93</v>
      </c>
      <c r="B19" s="24" t="s">
        <v>80</v>
      </c>
      <c r="C19" s="25">
        <v>1</v>
      </c>
      <c r="D19" s="26">
        <v>3</v>
      </c>
      <c r="E19" s="6">
        <v>1</v>
      </c>
      <c r="F19" s="26">
        <v>0</v>
      </c>
      <c r="G19" s="26">
        <v>0</v>
      </c>
      <c r="H19" s="11">
        <f t="shared" si="0"/>
        <v>5</v>
      </c>
    </row>
    <row r="20" spans="1:8" ht="21" thickBot="1">
      <c r="A20" s="46" t="s">
        <v>93</v>
      </c>
      <c r="B20" s="40" t="s">
        <v>81</v>
      </c>
      <c r="C20" s="47">
        <v>2</v>
      </c>
      <c r="D20" s="41">
        <v>1</v>
      </c>
      <c r="E20" s="42">
        <v>1</v>
      </c>
      <c r="F20" s="41">
        <v>1</v>
      </c>
      <c r="G20" s="41">
        <v>0</v>
      </c>
      <c r="H20" s="15">
        <f t="shared" si="0"/>
        <v>5</v>
      </c>
    </row>
    <row r="21" spans="1:8">
      <c r="A21" s="97" t="s">
        <v>10</v>
      </c>
      <c r="B21" s="21" t="s">
        <v>14</v>
      </c>
      <c r="C21" s="3">
        <v>1</v>
      </c>
      <c r="D21" s="4">
        <v>0</v>
      </c>
      <c r="E21" s="5">
        <v>0</v>
      </c>
      <c r="F21" s="4">
        <v>3</v>
      </c>
      <c r="G21" s="4">
        <v>0</v>
      </c>
      <c r="H21" s="98">
        <f t="shared" si="0"/>
        <v>4</v>
      </c>
    </row>
    <row r="22" spans="1:8">
      <c r="A22" s="12"/>
      <c r="B22" s="21" t="s">
        <v>83</v>
      </c>
      <c r="C22" s="3">
        <v>1</v>
      </c>
      <c r="D22" s="4">
        <v>1</v>
      </c>
      <c r="E22" s="5">
        <v>1</v>
      </c>
      <c r="F22" s="4">
        <v>0</v>
      </c>
      <c r="G22" s="4">
        <v>0</v>
      </c>
      <c r="H22" s="11">
        <f t="shared" ref="H22" si="1">SUM(C22:E22)</f>
        <v>3</v>
      </c>
    </row>
    <row r="23" spans="1:8">
      <c r="A23" s="12"/>
      <c r="B23" s="21" t="s">
        <v>50</v>
      </c>
      <c r="C23" s="3">
        <v>1</v>
      </c>
      <c r="D23" s="4">
        <v>1</v>
      </c>
      <c r="E23" s="5">
        <v>1</v>
      </c>
      <c r="F23" s="4">
        <v>0</v>
      </c>
      <c r="G23" s="4">
        <v>0</v>
      </c>
      <c r="H23" s="11">
        <f t="shared" ref="H23:H31" si="2">SUM(C23:G23)</f>
        <v>3</v>
      </c>
    </row>
    <row r="24" spans="1:8">
      <c r="A24" s="12"/>
      <c r="B24" s="21" t="s">
        <v>17</v>
      </c>
      <c r="C24" s="3">
        <v>0</v>
      </c>
      <c r="D24" s="4">
        <v>0</v>
      </c>
      <c r="E24" s="5">
        <v>0</v>
      </c>
      <c r="F24" s="4">
        <v>3</v>
      </c>
      <c r="G24" s="4">
        <v>0</v>
      </c>
      <c r="H24" s="11">
        <f t="shared" si="2"/>
        <v>3</v>
      </c>
    </row>
    <row r="25" spans="1:8">
      <c r="A25" s="12"/>
      <c r="B25" s="21" t="s">
        <v>49</v>
      </c>
      <c r="C25" s="3">
        <v>1</v>
      </c>
      <c r="D25" s="4">
        <v>1</v>
      </c>
      <c r="E25" s="5">
        <v>1</v>
      </c>
      <c r="F25" s="4">
        <v>0</v>
      </c>
      <c r="G25" s="4">
        <v>0</v>
      </c>
      <c r="H25" s="11">
        <f t="shared" si="2"/>
        <v>3</v>
      </c>
    </row>
    <row r="26" spans="1:8">
      <c r="A26" s="12"/>
      <c r="B26" s="21" t="s">
        <v>86</v>
      </c>
      <c r="C26" s="3">
        <v>1</v>
      </c>
      <c r="D26" s="4">
        <v>1</v>
      </c>
      <c r="E26" s="5">
        <v>1</v>
      </c>
      <c r="F26" s="4">
        <v>0</v>
      </c>
      <c r="G26" s="4">
        <v>0</v>
      </c>
      <c r="H26" s="11">
        <f t="shared" si="2"/>
        <v>3</v>
      </c>
    </row>
    <row r="27" spans="1:8">
      <c r="A27" s="12"/>
      <c r="B27" s="21" t="s">
        <v>87</v>
      </c>
      <c r="C27" s="3">
        <v>0</v>
      </c>
      <c r="D27" s="4">
        <v>0</v>
      </c>
      <c r="E27" s="5">
        <v>0</v>
      </c>
      <c r="F27" s="4">
        <v>2</v>
      </c>
      <c r="G27" s="4">
        <v>1</v>
      </c>
      <c r="H27" s="11">
        <f t="shared" si="2"/>
        <v>3</v>
      </c>
    </row>
    <row r="28" spans="1:8">
      <c r="A28" s="12"/>
      <c r="B28" s="21" t="s">
        <v>52</v>
      </c>
      <c r="C28" s="3">
        <v>1</v>
      </c>
      <c r="D28" s="4">
        <v>0</v>
      </c>
      <c r="E28" s="5">
        <v>1</v>
      </c>
      <c r="F28" s="4">
        <v>0</v>
      </c>
      <c r="G28" s="4">
        <v>0</v>
      </c>
      <c r="H28" s="11">
        <f t="shared" si="2"/>
        <v>2</v>
      </c>
    </row>
    <row r="29" spans="1:8">
      <c r="A29" s="97"/>
      <c r="B29" s="21" t="s">
        <v>21</v>
      </c>
      <c r="C29" s="3">
        <v>0</v>
      </c>
      <c r="D29" s="4">
        <v>1</v>
      </c>
      <c r="E29" s="5">
        <v>0</v>
      </c>
      <c r="F29" s="4">
        <v>1</v>
      </c>
      <c r="G29" s="4">
        <v>0</v>
      </c>
      <c r="H29" s="98">
        <f t="shared" si="2"/>
        <v>2</v>
      </c>
    </row>
    <row r="30" spans="1:8">
      <c r="A30" s="12"/>
      <c r="B30" s="21" t="s">
        <v>51</v>
      </c>
      <c r="C30" s="3">
        <v>0</v>
      </c>
      <c r="D30" s="4">
        <v>1</v>
      </c>
      <c r="E30" s="5">
        <v>0</v>
      </c>
      <c r="F30" s="4">
        <v>0</v>
      </c>
      <c r="G30" s="4">
        <v>0</v>
      </c>
      <c r="H30" s="11">
        <f t="shared" si="2"/>
        <v>1</v>
      </c>
    </row>
    <row r="31" spans="1:8">
      <c r="A31" s="12"/>
      <c r="B31" s="21" t="s">
        <v>88</v>
      </c>
      <c r="C31" s="3">
        <v>0</v>
      </c>
      <c r="D31" s="4">
        <v>1</v>
      </c>
      <c r="E31" s="5">
        <v>0</v>
      </c>
      <c r="F31" s="4">
        <v>0</v>
      </c>
      <c r="G31" s="4">
        <v>0</v>
      </c>
      <c r="H31" s="11">
        <f t="shared" si="2"/>
        <v>1</v>
      </c>
    </row>
    <row r="32" spans="1:8">
      <c r="A32" s="12"/>
      <c r="B32" s="21" t="s">
        <v>19</v>
      </c>
      <c r="C32" s="3">
        <v>0</v>
      </c>
      <c r="D32" s="4">
        <v>0</v>
      </c>
      <c r="E32" s="5">
        <v>1</v>
      </c>
      <c r="F32" s="4">
        <v>0</v>
      </c>
      <c r="G32" s="4">
        <v>0</v>
      </c>
      <c r="H32" s="11">
        <f t="shared" ref="H32" si="3">SUM(C32:E32)</f>
        <v>1</v>
      </c>
    </row>
    <row r="33" spans="1:8">
      <c r="A33" s="12"/>
      <c r="B33" s="21" t="s">
        <v>89</v>
      </c>
      <c r="C33" s="3">
        <v>0</v>
      </c>
      <c r="D33" s="4">
        <v>0</v>
      </c>
      <c r="E33" s="5">
        <v>0</v>
      </c>
      <c r="F33" s="4">
        <v>1</v>
      </c>
      <c r="G33" s="4">
        <v>0</v>
      </c>
      <c r="H33" s="11">
        <f t="shared" ref="H33:H38" si="4">SUM(C33:G33)</f>
        <v>1</v>
      </c>
    </row>
    <row r="34" spans="1:8">
      <c r="A34" s="12"/>
      <c r="B34" s="21" t="s">
        <v>90</v>
      </c>
      <c r="C34" s="3">
        <v>1</v>
      </c>
      <c r="D34" s="4">
        <v>1</v>
      </c>
      <c r="E34" s="5">
        <v>0</v>
      </c>
      <c r="F34" s="4">
        <v>0</v>
      </c>
      <c r="G34" s="4">
        <v>0</v>
      </c>
      <c r="H34" s="11">
        <f t="shared" si="4"/>
        <v>2</v>
      </c>
    </row>
    <row r="35" spans="1:8">
      <c r="A35" s="12"/>
      <c r="B35" s="21" t="s">
        <v>91</v>
      </c>
      <c r="C35" s="3">
        <v>1</v>
      </c>
      <c r="D35" s="4">
        <v>0</v>
      </c>
      <c r="E35" s="5">
        <v>0</v>
      </c>
      <c r="F35" s="4">
        <v>0</v>
      </c>
      <c r="G35" s="4">
        <v>0</v>
      </c>
      <c r="H35" s="11">
        <f t="shared" si="4"/>
        <v>1</v>
      </c>
    </row>
    <row r="36" spans="1:8">
      <c r="A36" s="12"/>
      <c r="B36" s="107" t="s">
        <v>101</v>
      </c>
      <c r="C36" s="3">
        <v>0</v>
      </c>
      <c r="D36" s="4">
        <v>0</v>
      </c>
      <c r="E36" s="5">
        <v>0</v>
      </c>
      <c r="F36" s="4">
        <v>1</v>
      </c>
      <c r="G36" s="4">
        <v>0</v>
      </c>
      <c r="H36" s="11">
        <f t="shared" si="4"/>
        <v>1</v>
      </c>
    </row>
    <row r="37" spans="1:8">
      <c r="A37" s="12"/>
      <c r="B37" s="21" t="s">
        <v>104</v>
      </c>
      <c r="C37" s="3">
        <v>0</v>
      </c>
      <c r="D37" s="4">
        <v>0</v>
      </c>
      <c r="E37" s="5">
        <v>0</v>
      </c>
      <c r="F37" s="4">
        <v>1</v>
      </c>
      <c r="G37" s="4">
        <v>0</v>
      </c>
      <c r="H37" s="11">
        <f t="shared" si="4"/>
        <v>1</v>
      </c>
    </row>
    <row r="38" spans="1:8" ht="21" thickBot="1">
      <c r="A38" s="13"/>
      <c r="B38" s="22" t="s">
        <v>53</v>
      </c>
      <c r="C38" s="18">
        <v>0</v>
      </c>
      <c r="D38" s="14">
        <v>0</v>
      </c>
      <c r="E38" s="19">
        <v>1</v>
      </c>
      <c r="F38" s="14">
        <v>0</v>
      </c>
      <c r="G38" s="14">
        <v>0</v>
      </c>
      <c r="H38" s="15">
        <f t="shared" si="4"/>
        <v>1</v>
      </c>
    </row>
    <row r="39" spans="1:8" ht="21" thickBot="1">
      <c r="A39" s="10"/>
      <c r="B39" s="24"/>
      <c r="C39" s="25"/>
      <c r="D39" s="26"/>
      <c r="E39" s="6"/>
      <c r="F39" s="26"/>
      <c r="G39" s="26"/>
      <c r="H39" s="99"/>
    </row>
    <row r="40" spans="1:8" ht="30.75" thickBot="1">
      <c r="A40" s="115" t="s">
        <v>57</v>
      </c>
      <c r="B40" s="116"/>
      <c r="C40" s="116"/>
      <c r="D40" s="116"/>
      <c r="E40" s="116"/>
      <c r="F40" s="116"/>
      <c r="G40" s="116"/>
      <c r="H40" s="117"/>
    </row>
    <row r="41" spans="1:8" ht="21" thickBot="1">
      <c r="A41" s="32" t="s">
        <v>55</v>
      </c>
      <c r="B41" s="20" t="s">
        <v>54</v>
      </c>
      <c r="C41" s="8" t="s">
        <v>36</v>
      </c>
      <c r="D41" s="8" t="s">
        <v>37</v>
      </c>
      <c r="E41" s="17" t="s">
        <v>38</v>
      </c>
      <c r="F41" s="8" t="s">
        <v>84</v>
      </c>
      <c r="G41" s="8" t="s">
        <v>92</v>
      </c>
      <c r="H41" s="9" t="s">
        <v>28</v>
      </c>
    </row>
    <row r="42" spans="1:8">
      <c r="A42" s="27" t="s">
        <v>43</v>
      </c>
      <c r="B42" s="28" t="s">
        <v>5</v>
      </c>
      <c r="C42" s="44">
        <v>10</v>
      </c>
      <c r="D42" s="44">
        <v>3</v>
      </c>
      <c r="E42" s="48">
        <v>6</v>
      </c>
      <c r="F42" s="44">
        <v>22</v>
      </c>
      <c r="G42" s="44">
        <v>8</v>
      </c>
      <c r="H42" s="23">
        <f>SUM(C42:G42)</f>
        <v>49</v>
      </c>
    </row>
    <row r="43" spans="1:8">
      <c r="A43" s="27" t="s">
        <v>58</v>
      </c>
      <c r="B43" s="28" t="s">
        <v>15</v>
      </c>
      <c r="C43" s="30">
        <v>3</v>
      </c>
      <c r="D43" s="30">
        <v>3</v>
      </c>
      <c r="E43" s="31">
        <v>3</v>
      </c>
      <c r="F43" s="30">
        <v>0</v>
      </c>
      <c r="G43" s="30">
        <v>3</v>
      </c>
      <c r="H43" s="11">
        <f>SUM(C43:G43)</f>
        <v>12</v>
      </c>
    </row>
    <row r="44" spans="1:8">
      <c r="A44" s="97" t="s">
        <v>58</v>
      </c>
      <c r="B44" s="21" t="s">
        <v>22</v>
      </c>
      <c r="C44" s="26">
        <v>3</v>
      </c>
      <c r="D44" s="26">
        <v>4</v>
      </c>
      <c r="E44" s="6">
        <v>5</v>
      </c>
      <c r="F44" s="26">
        <v>0</v>
      </c>
      <c r="G44" s="26">
        <v>0</v>
      </c>
      <c r="H44" s="11">
        <f>SUM(C44:G44)</f>
        <v>12</v>
      </c>
    </row>
    <row r="45" spans="1:8">
      <c r="A45" s="97" t="s">
        <v>93</v>
      </c>
      <c r="B45" s="21" t="s">
        <v>80</v>
      </c>
      <c r="C45" s="26">
        <v>1</v>
      </c>
      <c r="D45" s="26">
        <v>5</v>
      </c>
      <c r="E45" s="6">
        <v>3</v>
      </c>
      <c r="F45" s="26">
        <v>0</v>
      </c>
      <c r="G45" s="26">
        <v>0</v>
      </c>
      <c r="H45" s="11">
        <f t="shared" ref="H45" si="5">SUM(C45:E45)</f>
        <v>9</v>
      </c>
    </row>
    <row r="46" spans="1:8">
      <c r="A46" s="97" t="s">
        <v>93</v>
      </c>
      <c r="B46" s="21" t="s">
        <v>14</v>
      </c>
      <c r="C46" s="3">
        <v>3</v>
      </c>
      <c r="D46" s="4">
        <v>0</v>
      </c>
      <c r="E46" s="5">
        <v>0</v>
      </c>
      <c r="F46" s="4">
        <v>6</v>
      </c>
      <c r="G46" s="4">
        <v>0</v>
      </c>
      <c r="H46" s="30">
        <f t="shared" ref="H46:H65" si="6">SUM(C46:G46)</f>
        <v>9</v>
      </c>
    </row>
    <row r="47" spans="1:8">
      <c r="A47" s="97" t="s">
        <v>93</v>
      </c>
      <c r="B47" s="21" t="s">
        <v>17</v>
      </c>
      <c r="C47" s="4">
        <v>0</v>
      </c>
      <c r="D47" s="4">
        <v>0</v>
      </c>
      <c r="E47" s="5">
        <v>0</v>
      </c>
      <c r="F47" s="4">
        <v>9</v>
      </c>
      <c r="G47" s="4">
        <v>0</v>
      </c>
      <c r="H47" s="11">
        <f t="shared" si="6"/>
        <v>9</v>
      </c>
    </row>
    <row r="48" spans="1:8" ht="21" thickBot="1">
      <c r="A48" s="100" t="s">
        <v>10</v>
      </c>
      <c r="B48" s="22" t="s">
        <v>81</v>
      </c>
      <c r="C48" s="47">
        <v>5</v>
      </c>
      <c r="D48" s="41">
        <v>2</v>
      </c>
      <c r="E48" s="42">
        <v>1</v>
      </c>
      <c r="F48" s="41">
        <v>0</v>
      </c>
      <c r="G48" s="41">
        <v>0</v>
      </c>
      <c r="H48" s="15">
        <f t="shared" si="6"/>
        <v>8</v>
      </c>
    </row>
    <row r="49" spans="1:8" s="51" customFormat="1">
      <c r="A49" s="101" t="s">
        <v>94</v>
      </c>
      <c r="B49" s="102" t="s">
        <v>82</v>
      </c>
      <c r="C49" s="103">
        <v>2</v>
      </c>
      <c r="D49" s="52">
        <v>2</v>
      </c>
      <c r="E49" s="52">
        <v>3</v>
      </c>
      <c r="F49" s="103">
        <v>0</v>
      </c>
      <c r="G49" s="52">
        <v>0</v>
      </c>
      <c r="H49" s="104">
        <f t="shared" si="6"/>
        <v>7</v>
      </c>
    </row>
    <row r="50" spans="1:8">
      <c r="A50" s="12"/>
      <c r="B50" s="3" t="s">
        <v>83</v>
      </c>
      <c r="C50" s="25">
        <v>1</v>
      </c>
      <c r="D50" s="26">
        <v>2</v>
      </c>
      <c r="E50" s="26">
        <v>3</v>
      </c>
      <c r="F50" s="25">
        <v>0</v>
      </c>
      <c r="G50" s="26">
        <v>0</v>
      </c>
      <c r="H50" s="11">
        <f t="shared" si="6"/>
        <v>6</v>
      </c>
    </row>
    <row r="51" spans="1:8">
      <c r="A51" s="12"/>
      <c r="B51" s="21" t="s">
        <v>50</v>
      </c>
      <c r="C51" s="4">
        <v>1</v>
      </c>
      <c r="D51" s="4">
        <v>3</v>
      </c>
      <c r="E51" s="5">
        <v>1</v>
      </c>
      <c r="F51" s="4">
        <v>0</v>
      </c>
      <c r="G51" s="4">
        <v>0</v>
      </c>
      <c r="H51" s="11">
        <f t="shared" si="6"/>
        <v>5</v>
      </c>
    </row>
    <row r="52" spans="1:8">
      <c r="A52" s="12"/>
      <c r="B52" s="21" t="s">
        <v>49</v>
      </c>
      <c r="C52" s="4">
        <v>2</v>
      </c>
      <c r="D52" s="4">
        <v>1</v>
      </c>
      <c r="E52" s="5">
        <v>1</v>
      </c>
      <c r="F52" s="4">
        <v>0</v>
      </c>
      <c r="G52" s="4">
        <v>0</v>
      </c>
      <c r="H52" s="11">
        <f t="shared" si="6"/>
        <v>4</v>
      </c>
    </row>
    <row r="53" spans="1:8">
      <c r="A53" s="12"/>
      <c r="B53" s="21" t="s">
        <v>86</v>
      </c>
      <c r="C53" s="4">
        <v>1</v>
      </c>
      <c r="D53" s="4">
        <v>2</v>
      </c>
      <c r="E53" s="5">
        <v>3</v>
      </c>
      <c r="F53" s="4">
        <v>0</v>
      </c>
      <c r="G53" s="4">
        <v>0</v>
      </c>
      <c r="H53" s="11">
        <f t="shared" si="6"/>
        <v>6</v>
      </c>
    </row>
    <row r="54" spans="1:8">
      <c r="A54" s="12"/>
      <c r="B54" s="21" t="s">
        <v>87</v>
      </c>
      <c r="C54" s="4">
        <v>0</v>
      </c>
      <c r="D54" s="4">
        <v>0</v>
      </c>
      <c r="E54" s="5">
        <v>0</v>
      </c>
      <c r="F54" s="4">
        <v>3</v>
      </c>
      <c r="G54" s="4">
        <v>1</v>
      </c>
      <c r="H54" s="11">
        <f t="shared" si="6"/>
        <v>4</v>
      </c>
    </row>
    <row r="55" spans="1:8">
      <c r="A55" s="12"/>
      <c r="B55" s="21" t="s">
        <v>52</v>
      </c>
      <c r="C55" s="4">
        <v>3</v>
      </c>
      <c r="D55" s="4">
        <v>0</v>
      </c>
      <c r="E55" s="5">
        <v>2</v>
      </c>
      <c r="F55" s="4">
        <v>0</v>
      </c>
      <c r="G55" s="4">
        <v>0</v>
      </c>
      <c r="H55" s="11">
        <f t="shared" si="6"/>
        <v>5</v>
      </c>
    </row>
    <row r="56" spans="1:8">
      <c r="A56" s="97"/>
      <c r="B56" s="21" t="s">
        <v>21</v>
      </c>
      <c r="C56" s="4">
        <v>0</v>
      </c>
      <c r="D56" s="4">
        <v>3</v>
      </c>
      <c r="E56" s="5">
        <v>0</v>
      </c>
      <c r="F56" s="4">
        <v>1</v>
      </c>
      <c r="G56" s="4">
        <v>0</v>
      </c>
      <c r="H56" s="11">
        <f t="shared" si="6"/>
        <v>4</v>
      </c>
    </row>
    <row r="57" spans="1:8">
      <c r="A57" s="12"/>
      <c r="B57" s="21" t="s">
        <v>51</v>
      </c>
      <c r="C57" s="4">
        <v>0</v>
      </c>
      <c r="D57" s="4">
        <v>3</v>
      </c>
      <c r="E57" s="5">
        <v>0</v>
      </c>
      <c r="F57" s="4">
        <v>0</v>
      </c>
      <c r="G57" s="4">
        <v>0</v>
      </c>
      <c r="H57" s="11">
        <f t="shared" si="6"/>
        <v>3</v>
      </c>
    </row>
    <row r="58" spans="1:8">
      <c r="A58" s="12"/>
      <c r="B58" s="21" t="s">
        <v>88</v>
      </c>
      <c r="C58" s="4">
        <v>0</v>
      </c>
      <c r="D58" s="4">
        <v>2</v>
      </c>
      <c r="E58" s="5">
        <v>0</v>
      </c>
      <c r="F58" s="4">
        <v>0</v>
      </c>
      <c r="G58" s="4">
        <v>0</v>
      </c>
      <c r="H58" s="11">
        <f t="shared" si="6"/>
        <v>2</v>
      </c>
    </row>
    <row r="59" spans="1:8">
      <c r="A59" s="12"/>
      <c r="B59" s="21" t="s">
        <v>19</v>
      </c>
      <c r="C59" s="4">
        <v>0</v>
      </c>
      <c r="D59" s="4">
        <v>0</v>
      </c>
      <c r="E59" s="5">
        <v>3</v>
      </c>
      <c r="F59" s="4">
        <v>0</v>
      </c>
      <c r="G59" s="4">
        <v>0</v>
      </c>
      <c r="H59" s="11">
        <f t="shared" si="6"/>
        <v>3</v>
      </c>
    </row>
    <row r="60" spans="1:8">
      <c r="A60" s="12"/>
      <c r="B60" s="21" t="s">
        <v>89</v>
      </c>
      <c r="C60" s="4">
        <v>0</v>
      </c>
      <c r="D60" s="4">
        <v>0</v>
      </c>
      <c r="E60" s="5">
        <v>0</v>
      </c>
      <c r="F60" s="4">
        <v>1</v>
      </c>
      <c r="G60" s="4">
        <v>0</v>
      </c>
      <c r="H60" s="11">
        <f t="shared" si="6"/>
        <v>1</v>
      </c>
    </row>
    <row r="61" spans="1:8">
      <c r="A61" s="12"/>
      <c r="B61" s="21" t="s">
        <v>90</v>
      </c>
      <c r="C61" s="4">
        <v>2</v>
      </c>
      <c r="D61" s="4">
        <v>1</v>
      </c>
      <c r="E61" s="5">
        <v>0</v>
      </c>
      <c r="F61" s="4">
        <v>0</v>
      </c>
      <c r="G61" s="4">
        <v>0</v>
      </c>
      <c r="H61" s="11">
        <f t="shared" si="6"/>
        <v>3</v>
      </c>
    </row>
    <row r="62" spans="1:8">
      <c r="A62" s="12"/>
      <c r="B62" s="21" t="s">
        <v>91</v>
      </c>
      <c r="C62" s="4">
        <v>3</v>
      </c>
      <c r="D62" s="4">
        <v>0</v>
      </c>
      <c r="E62" s="5">
        <v>0</v>
      </c>
      <c r="F62" s="4">
        <v>0</v>
      </c>
      <c r="G62" s="4">
        <v>0</v>
      </c>
      <c r="H62" s="11">
        <f t="shared" si="6"/>
        <v>3</v>
      </c>
    </row>
    <row r="63" spans="1:8">
      <c r="A63" s="12"/>
      <c r="B63" s="21" t="s">
        <v>101</v>
      </c>
      <c r="C63" s="4">
        <v>0</v>
      </c>
      <c r="D63" s="4">
        <v>0</v>
      </c>
      <c r="E63" s="5">
        <v>0</v>
      </c>
      <c r="F63" s="4">
        <v>2</v>
      </c>
      <c r="G63" s="4">
        <v>0</v>
      </c>
      <c r="H63" s="11">
        <f t="shared" si="6"/>
        <v>2</v>
      </c>
    </row>
    <row r="64" spans="1:8">
      <c r="A64" s="12"/>
      <c r="B64" s="21" t="s">
        <v>104</v>
      </c>
      <c r="C64" s="4">
        <v>0</v>
      </c>
      <c r="D64" s="4">
        <v>0</v>
      </c>
      <c r="E64" s="5">
        <v>0</v>
      </c>
      <c r="F64" s="4">
        <v>1</v>
      </c>
      <c r="G64" s="4">
        <v>0</v>
      </c>
      <c r="H64" s="11">
        <f t="shared" si="6"/>
        <v>1</v>
      </c>
    </row>
    <row r="65" spans="1:8" ht="21" thickBot="1">
      <c r="A65" s="13"/>
      <c r="B65" s="22" t="s">
        <v>53</v>
      </c>
      <c r="C65" s="14">
        <v>0</v>
      </c>
      <c r="D65" s="14">
        <v>0</v>
      </c>
      <c r="E65" s="19">
        <v>2</v>
      </c>
      <c r="F65" s="14">
        <v>0</v>
      </c>
      <c r="G65" s="14">
        <v>0</v>
      </c>
      <c r="H65" s="15">
        <f t="shared" si="6"/>
        <v>2</v>
      </c>
    </row>
    <row r="66" spans="1:8" ht="21" thickBot="1"/>
    <row r="67" spans="1:8" ht="34.5" thickBot="1">
      <c r="A67" s="112" t="s">
        <v>56</v>
      </c>
      <c r="B67" s="113"/>
      <c r="C67" s="113"/>
      <c r="D67" s="113"/>
      <c r="E67" s="113"/>
      <c r="F67" s="113"/>
      <c r="G67" s="113"/>
      <c r="H67" s="114"/>
    </row>
    <row r="68" spans="1:8" ht="21" thickBot="1">
      <c r="A68" s="33" t="s">
        <v>55</v>
      </c>
      <c r="B68" s="34" t="s">
        <v>54</v>
      </c>
      <c r="C68" s="35" t="s">
        <v>36</v>
      </c>
      <c r="D68" s="36" t="s">
        <v>37</v>
      </c>
      <c r="E68" s="37" t="s">
        <v>38</v>
      </c>
      <c r="F68" s="36" t="s">
        <v>95</v>
      </c>
      <c r="G68" s="36" t="s">
        <v>92</v>
      </c>
      <c r="H68" s="38" t="s">
        <v>28</v>
      </c>
    </row>
    <row r="69" spans="1:8">
      <c r="A69" s="27" t="s">
        <v>43</v>
      </c>
      <c r="B69" s="39" t="s">
        <v>5</v>
      </c>
      <c r="C69" s="30">
        <v>2</v>
      </c>
      <c r="D69" s="30">
        <v>1</v>
      </c>
      <c r="E69" s="31">
        <v>1</v>
      </c>
      <c r="F69" s="30">
        <v>5</v>
      </c>
      <c r="G69" s="30">
        <v>2</v>
      </c>
      <c r="H69" s="11">
        <f t="shared" ref="H69:H82" si="7">SUM(C69:G69)</f>
        <v>11</v>
      </c>
    </row>
    <row r="70" spans="1:8">
      <c r="A70" s="27" t="s">
        <v>3</v>
      </c>
      <c r="B70" s="28" t="s">
        <v>22</v>
      </c>
      <c r="C70" s="30">
        <v>1</v>
      </c>
      <c r="D70" s="30">
        <v>1</v>
      </c>
      <c r="E70" s="31">
        <v>1</v>
      </c>
      <c r="F70" s="30">
        <v>0</v>
      </c>
      <c r="G70" s="30">
        <v>0</v>
      </c>
      <c r="H70" s="11">
        <f t="shared" si="7"/>
        <v>3</v>
      </c>
    </row>
    <row r="71" spans="1:8" ht="21" thickBot="1">
      <c r="A71" s="27" t="s">
        <v>7</v>
      </c>
      <c r="B71" s="28" t="s">
        <v>80</v>
      </c>
      <c r="C71" s="30">
        <v>0</v>
      </c>
      <c r="D71" s="30">
        <v>1</v>
      </c>
      <c r="E71" s="31">
        <v>1</v>
      </c>
      <c r="F71" s="30">
        <v>0</v>
      </c>
      <c r="G71" s="30">
        <v>0</v>
      </c>
      <c r="H71" s="11">
        <f t="shared" si="7"/>
        <v>2</v>
      </c>
    </row>
    <row r="72" spans="1:8">
      <c r="A72" s="105" t="s">
        <v>8</v>
      </c>
      <c r="B72" s="106" t="s">
        <v>17</v>
      </c>
      <c r="C72" s="43">
        <v>0</v>
      </c>
      <c r="D72" s="43">
        <v>0</v>
      </c>
      <c r="E72" s="45">
        <v>0</v>
      </c>
      <c r="F72" s="43">
        <v>3</v>
      </c>
      <c r="G72" s="43">
        <v>0</v>
      </c>
      <c r="H72" s="23">
        <f t="shared" si="7"/>
        <v>3</v>
      </c>
    </row>
    <row r="73" spans="1:8">
      <c r="A73" s="97" t="s">
        <v>96</v>
      </c>
      <c r="B73" s="21" t="s">
        <v>97</v>
      </c>
      <c r="C73" s="26">
        <v>1</v>
      </c>
      <c r="D73" s="26">
        <v>0</v>
      </c>
      <c r="E73" s="6">
        <v>0</v>
      </c>
      <c r="F73" s="26">
        <v>0</v>
      </c>
      <c r="G73" s="26">
        <v>0</v>
      </c>
      <c r="H73" s="11">
        <f t="shared" si="7"/>
        <v>1</v>
      </c>
    </row>
    <row r="74" spans="1:8">
      <c r="A74" s="97" t="s">
        <v>96</v>
      </c>
      <c r="B74" s="21" t="s">
        <v>52</v>
      </c>
      <c r="C74" s="26">
        <v>1</v>
      </c>
      <c r="D74" s="26">
        <v>0</v>
      </c>
      <c r="E74" s="6">
        <v>0</v>
      </c>
      <c r="F74" s="26">
        <v>0</v>
      </c>
      <c r="G74" s="26">
        <v>0</v>
      </c>
      <c r="H74" s="11">
        <f t="shared" si="7"/>
        <v>1</v>
      </c>
    </row>
    <row r="75" spans="1:8">
      <c r="A75" s="97" t="s">
        <v>96</v>
      </c>
      <c r="B75" s="21" t="s">
        <v>83</v>
      </c>
      <c r="C75" s="26">
        <v>0</v>
      </c>
      <c r="D75" s="26">
        <v>0</v>
      </c>
      <c r="E75" s="6">
        <v>1</v>
      </c>
      <c r="F75" s="26">
        <v>0</v>
      </c>
      <c r="G75" s="26">
        <v>0</v>
      </c>
      <c r="H75" s="11">
        <f t="shared" si="7"/>
        <v>1</v>
      </c>
    </row>
    <row r="76" spans="1:8">
      <c r="A76" s="97" t="s">
        <v>96</v>
      </c>
      <c r="B76" s="21" t="s">
        <v>50</v>
      </c>
      <c r="C76" s="26">
        <v>0</v>
      </c>
      <c r="D76" s="26">
        <v>1</v>
      </c>
      <c r="E76" s="6">
        <v>0</v>
      </c>
      <c r="F76" s="26">
        <v>0</v>
      </c>
      <c r="G76" s="26">
        <v>0</v>
      </c>
      <c r="H76" s="11">
        <f t="shared" si="7"/>
        <v>1</v>
      </c>
    </row>
    <row r="77" spans="1:8">
      <c r="A77" s="97" t="s">
        <v>96</v>
      </c>
      <c r="B77" s="21" t="s">
        <v>21</v>
      </c>
      <c r="C77" s="26">
        <v>0</v>
      </c>
      <c r="D77" s="26">
        <v>1</v>
      </c>
      <c r="E77" s="6">
        <v>0</v>
      </c>
      <c r="F77" s="26">
        <v>0</v>
      </c>
      <c r="G77" s="26">
        <v>0</v>
      </c>
      <c r="H77" s="11">
        <f t="shared" si="7"/>
        <v>1</v>
      </c>
    </row>
    <row r="78" spans="1:8">
      <c r="A78" s="97" t="s">
        <v>96</v>
      </c>
      <c r="B78" s="21" t="s">
        <v>98</v>
      </c>
      <c r="C78" s="26">
        <v>0</v>
      </c>
      <c r="D78" s="26">
        <v>0</v>
      </c>
      <c r="E78" s="6">
        <v>1</v>
      </c>
      <c r="F78" s="26">
        <v>0</v>
      </c>
      <c r="G78" s="26">
        <v>0</v>
      </c>
      <c r="H78" s="11">
        <f t="shared" si="7"/>
        <v>1</v>
      </c>
    </row>
    <row r="79" spans="1:8">
      <c r="A79" s="97" t="s">
        <v>96</v>
      </c>
      <c r="B79" s="21" t="s">
        <v>51</v>
      </c>
      <c r="C79" s="26">
        <v>0</v>
      </c>
      <c r="D79" s="26">
        <v>1</v>
      </c>
      <c r="E79" s="6">
        <v>0</v>
      </c>
      <c r="F79" s="26">
        <v>0</v>
      </c>
      <c r="G79" s="26">
        <v>0</v>
      </c>
      <c r="H79" s="11">
        <f t="shared" si="7"/>
        <v>1</v>
      </c>
    </row>
    <row r="80" spans="1:8">
      <c r="A80" s="97" t="s">
        <v>96</v>
      </c>
      <c r="B80" s="21" t="s">
        <v>99</v>
      </c>
      <c r="C80" s="26">
        <v>1</v>
      </c>
      <c r="D80" s="26">
        <v>0</v>
      </c>
      <c r="E80" s="6">
        <v>0</v>
      </c>
      <c r="F80" s="26">
        <v>0</v>
      </c>
      <c r="G80" s="26">
        <v>0</v>
      </c>
      <c r="H80" s="11">
        <f t="shared" si="7"/>
        <v>1</v>
      </c>
    </row>
    <row r="81" spans="1:8">
      <c r="A81" s="97" t="s">
        <v>96</v>
      </c>
      <c r="B81" s="21" t="s">
        <v>102</v>
      </c>
      <c r="C81" s="26">
        <v>1</v>
      </c>
      <c r="D81" s="26">
        <v>0</v>
      </c>
      <c r="E81" s="6">
        <v>0</v>
      </c>
      <c r="F81" s="26">
        <v>0</v>
      </c>
      <c r="G81" s="26">
        <v>0</v>
      </c>
      <c r="H81" s="11">
        <f t="shared" si="7"/>
        <v>1</v>
      </c>
    </row>
    <row r="82" spans="1:8" ht="21" thickBot="1">
      <c r="A82" s="97" t="s">
        <v>96</v>
      </c>
      <c r="B82" s="21" t="s">
        <v>19</v>
      </c>
      <c r="C82" s="41">
        <v>0</v>
      </c>
      <c r="D82" s="41">
        <v>0</v>
      </c>
      <c r="E82" s="42">
        <v>1</v>
      </c>
      <c r="F82" s="41">
        <v>0</v>
      </c>
      <c r="G82" s="41">
        <v>0</v>
      </c>
      <c r="H82" s="15">
        <f t="shared" si="7"/>
        <v>1</v>
      </c>
    </row>
    <row r="83" spans="1:8">
      <c r="H83" s="1">
        <f>SUM(H69:H82)</f>
        <v>29</v>
      </c>
    </row>
  </sheetData>
  <mergeCells count="4">
    <mergeCell ref="A1:H1"/>
    <mergeCell ref="A13:H13"/>
    <mergeCell ref="A40:H40"/>
    <mergeCell ref="A67:H6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NAJ pár 2016 </vt:lpstr>
      <vt:lpstr>NAJ klub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Admin</cp:lastModifiedBy>
  <cp:lastPrinted>2015-01-22T23:17:03Z</cp:lastPrinted>
  <dcterms:created xsi:type="dcterms:W3CDTF">2014-03-22T10:27:37Z</dcterms:created>
  <dcterms:modified xsi:type="dcterms:W3CDTF">2017-04-28T19:58:35Z</dcterms:modified>
</cp:coreProperties>
</file>